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SALLE\TRANSFER\"/>
    </mc:Choice>
  </mc:AlternateContent>
  <bookViews>
    <workbookView xWindow="240" yWindow="72" windowWidth="11352" windowHeight="6660" tabRatio="800" activeTab="9"/>
  </bookViews>
  <sheets>
    <sheet name="Zahtev za oss-srednje" sheetId="8" r:id="rId1"/>
    <sheet name="šifre" sheetId="12" state="hidden" r:id="rId2"/>
    <sheet name="v-baza" sheetId="9" state="hidden" r:id="rId3"/>
    <sheet name="za prenos" sheetId="11" state="hidden" r:id="rId4"/>
    <sheet name="pivot" sheetId="10" state="hidden" r:id="rId5"/>
    <sheet name="Zahtev za oss-osnovno" sheetId="13" r:id="rId6"/>
    <sheet name="Zahtev za tek.izdatke-osnovno" sheetId="14" r:id="rId7"/>
    <sheet name="Zahtev za tek.izdatke-srednje" sheetId="15" r:id="rId8"/>
    <sheet name="Ostali prihodi-osnovno" sheetId="16" r:id="rId9"/>
    <sheet name="Ostali prihodi-srednje" sheetId="17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2" hidden="1">'v-baza'!$A$6:$L$186</definedName>
    <definedName name="_xlnm._FilterDatabase" localSheetId="0" hidden="1">'Zahtev za oss-srednje'!$B$7:$AA$49</definedName>
    <definedName name="_xlnm.Print_Titles" localSheetId="0">'Zahtev za oss-srednje'!$6:$7</definedName>
  </definedNames>
  <calcPr calcId="162913" calcMode="autoNoTable"/>
  <pivotCaches>
    <pivotCache cacheId="0" r:id="rId15"/>
  </pivotCaches>
</workbook>
</file>

<file path=xl/calcChain.xml><?xml version="1.0" encoding="utf-8"?>
<calcChain xmlns="http://schemas.openxmlformats.org/spreadsheetml/2006/main">
  <c r="L29" i="17" l="1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L14" i="17"/>
  <c r="L10" i="17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L14" i="16"/>
  <c r="L10" i="16"/>
  <c r="R205" i="15"/>
  <c r="R204" i="15"/>
  <c r="Q205" i="15"/>
  <c r="Q204" i="15" s="1"/>
  <c r="P204" i="15"/>
  <c r="O204" i="15"/>
  <c r="N204" i="15"/>
  <c r="M204" i="15"/>
  <c r="L204" i="15"/>
  <c r="K204" i="15"/>
  <c r="J204" i="15"/>
  <c r="I204" i="15"/>
  <c r="H204" i="15"/>
  <c r="G204" i="15"/>
  <c r="F204" i="15"/>
  <c r="E204" i="15"/>
  <c r="D204" i="15"/>
  <c r="C204" i="15"/>
  <c r="R203" i="15"/>
  <c r="Q203" i="15"/>
  <c r="R202" i="15"/>
  <c r="Q202" i="15"/>
  <c r="R201" i="15"/>
  <c r="Q201" i="15"/>
  <c r="R200" i="15"/>
  <c r="Q200" i="15"/>
  <c r="R198" i="15"/>
  <c r="Q198" i="15"/>
  <c r="R197" i="15"/>
  <c r="Q197" i="15"/>
  <c r="R196" i="15"/>
  <c r="Q196" i="15"/>
  <c r="P195" i="15"/>
  <c r="O195" i="15"/>
  <c r="N195" i="15"/>
  <c r="M195" i="15"/>
  <c r="L195" i="15"/>
  <c r="R195" i="15" s="1"/>
  <c r="K195" i="15"/>
  <c r="J195" i="15"/>
  <c r="I195" i="15"/>
  <c r="R194" i="15"/>
  <c r="Q194" i="15"/>
  <c r="R193" i="15"/>
  <c r="Q193" i="15"/>
  <c r="R192" i="15"/>
  <c r="Q192" i="15"/>
  <c r="R191" i="15"/>
  <c r="Q191" i="15"/>
  <c r="R190" i="15"/>
  <c r="Q190" i="15"/>
  <c r="R189" i="15"/>
  <c r="Q189" i="15"/>
  <c r="R188" i="15"/>
  <c r="Q188" i="15"/>
  <c r="R187" i="15"/>
  <c r="Q187" i="15"/>
  <c r="R186" i="15"/>
  <c r="Q186" i="15"/>
  <c r="P185" i="15"/>
  <c r="O185" i="15"/>
  <c r="N185" i="15"/>
  <c r="M185" i="15"/>
  <c r="L185" i="15"/>
  <c r="K185" i="15"/>
  <c r="J185" i="15"/>
  <c r="Q185" i="15" s="1"/>
  <c r="I185" i="15"/>
  <c r="R184" i="15"/>
  <c r="Q184" i="15"/>
  <c r="P183" i="15"/>
  <c r="O183" i="15"/>
  <c r="N183" i="15"/>
  <c r="M183" i="15"/>
  <c r="L183" i="15"/>
  <c r="K183" i="15"/>
  <c r="J183" i="15"/>
  <c r="I183" i="15"/>
  <c r="R183" i="15" s="1"/>
  <c r="R182" i="15"/>
  <c r="Q182" i="15"/>
  <c r="P181" i="15"/>
  <c r="O181" i="15"/>
  <c r="N181" i="15"/>
  <c r="M181" i="15"/>
  <c r="L181" i="15"/>
  <c r="K181" i="15"/>
  <c r="J181" i="15"/>
  <c r="I181" i="15"/>
  <c r="R180" i="15"/>
  <c r="Q180" i="15"/>
  <c r="R179" i="15"/>
  <c r="Q179" i="15"/>
  <c r="R178" i="15"/>
  <c r="Q178" i="15"/>
  <c r="R177" i="15"/>
  <c r="Q177" i="15"/>
  <c r="R176" i="15"/>
  <c r="Q176" i="15"/>
  <c r="R175" i="15"/>
  <c r="Q175" i="15"/>
  <c r="R174" i="15"/>
  <c r="Q174" i="15"/>
  <c r="P173" i="15"/>
  <c r="O173" i="15"/>
  <c r="N173" i="15"/>
  <c r="M173" i="15"/>
  <c r="L173" i="15"/>
  <c r="K173" i="15"/>
  <c r="J173" i="15"/>
  <c r="I173" i="15"/>
  <c r="R172" i="15"/>
  <c r="Q172" i="15"/>
  <c r="R171" i="15"/>
  <c r="Q171" i="15"/>
  <c r="R170" i="15"/>
  <c r="Q170" i="15"/>
  <c r="R169" i="15"/>
  <c r="Q169" i="15"/>
  <c r="R168" i="15"/>
  <c r="Q168" i="15"/>
  <c r="R167" i="15"/>
  <c r="Q167" i="15"/>
  <c r="R166" i="15"/>
  <c r="Q166" i="15"/>
  <c r="R165" i="15"/>
  <c r="Q165" i="15"/>
  <c r="R164" i="15"/>
  <c r="Q164" i="15"/>
  <c r="P163" i="15"/>
  <c r="O163" i="15"/>
  <c r="N163" i="15"/>
  <c r="M163" i="15"/>
  <c r="L163" i="15"/>
  <c r="K163" i="15"/>
  <c r="Q163" i="15" s="1"/>
  <c r="J163" i="15"/>
  <c r="I163" i="15"/>
  <c r="R162" i="15"/>
  <c r="Q162" i="15"/>
  <c r="P161" i="15"/>
  <c r="O161" i="15"/>
  <c r="N161" i="15"/>
  <c r="M161" i="15"/>
  <c r="L161" i="15"/>
  <c r="K161" i="15"/>
  <c r="J161" i="15"/>
  <c r="I161" i="15"/>
  <c r="R160" i="15"/>
  <c r="Q160" i="15"/>
  <c r="P159" i="15"/>
  <c r="O159" i="15"/>
  <c r="N159" i="15"/>
  <c r="M159" i="15"/>
  <c r="L159" i="15"/>
  <c r="R159" i="15" s="1"/>
  <c r="K159" i="15"/>
  <c r="J159" i="15"/>
  <c r="I159" i="15"/>
  <c r="Q159" i="15"/>
  <c r="R158" i="15"/>
  <c r="Q158" i="15"/>
  <c r="R157" i="15"/>
  <c r="Q157" i="15"/>
  <c r="P156" i="15"/>
  <c r="O156" i="15"/>
  <c r="N156" i="15"/>
  <c r="M156" i="15"/>
  <c r="Q156" i="15" s="1"/>
  <c r="L156" i="15"/>
  <c r="K156" i="15"/>
  <c r="J156" i="15"/>
  <c r="R156" i="15"/>
  <c r="I156" i="15"/>
  <c r="R155" i="15"/>
  <c r="Q155" i="15"/>
  <c r="P154" i="15"/>
  <c r="O154" i="15"/>
  <c r="N154" i="15"/>
  <c r="M154" i="15"/>
  <c r="L154" i="15"/>
  <c r="K154" i="15"/>
  <c r="J154" i="15"/>
  <c r="I154" i="15"/>
  <c r="R154" i="15" s="1"/>
  <c r="R153" i="15"/>
  <c r="Q153" i="15"/>
  <c r="R152" i="15"/>
  <c r="Q152" i="15"/>
  <c r="R151" i="15"/>
  <c r="Q151" i="15"/>
  <c r="P150" i="15"/>
  <c r="O150" i="15"/>
  <c r="N150" i="15"/>
  <c r="M150" i="15"/>
  <c r="L150" i="15"/>
  <c r="K150" i="15"/>
  <c r="J150" i="15"/>
  <c r="I150" i="15"/>
  <c r="H150" i="15"/>
  <c r="D150" i="15"/>
  <c r="C150" i="15"/>
  <c r="R149" i="15"/>
  <c r="Q149" i="15"/>
  <c r="R148" i="15"/>
  <c r="Q148" i="15"/>
  <c r="P147" i="15"/>
  <c r="O147" i="15"/>
  <c r="N147" i="15"/>
  <c r="M147" i="15"/>
  <c r="L147" i="15"/>
  <c r="K147" i="15"/>
  <c r="J147" i="15"/>
  <c r="I147" i="15"/>
  <c r="R146" i="15"/>
  <c r="Q146" i="15"/>
  <c r="R145" i="15"/>
  <c r="Q145" i="15"/>
  <c r="R144" i="15"/>
  <c r="Q144" i="15"/>
  <c r="R143" i="15"/>
  <c r="Q143" i="15"/>
  <c r="R142" i="15"/>
  <c r="Q142" i="15"/>
  <c r="R141" i="15"/>
  <c r="Q141" i="15"/>
  <c r="R140" i="15"/>
  <c r="Q140" i="15"/>
  <c r="R139" i="15"/>
  <c r="Q139" i="15"/>
  <c r="R138" i="15"/>
  <c r="Q138" i="15"/>
  <c r="P137" i="15"/>
  <c r="O137" i="15"/>
  <c r="N137" i="15"/>
  <c r="M137" i="15"/>
  <c r="L137" i="15"/>
  <c r="R137" i="15" s="1"/>
  <c r="K137" i="15"/>
  <c r="J137" i="15"/>
  <c r="I137" i="15"/>
  <c r="Q137" i="15"/>
  <c r="R136" i="15"/>
  <c r="Q136" i="15"/>
  <c r="R135" i="15"/>
  <c r="Q135" i="15"/>
  <c r="P134" i="15"/>
  <c r="O134" i="15"/>
  <c r="N134" i="15"/>
  <c r="M134" i="15"/>
  <c r="L134" i="15"/>
  <c r="K134" i="15"/>
  <c r="J134" i="15"/>
  <c r="I134" i="15"/>
  <c r="Q134" i="15" s="1"/>
  <c r="R133" i="15"/>
  <c r="Q133" i="15"/>
  <c r="R132" i="15"/>
  <c r="Q132" i="15"/>
  <c r="P131" i="15"/>
  <c r="O131" i="15"/>
  <c r="N131" i="15"/>
  <c r="M131" i="15"/>
  <c r="L131" i="15"/>
  <c r="K131" i="15"/>
  <c r="J131" i="15"/>
  <c r="I131" i="15"/>
  <c r="R131" i="15" s="1"/>
  <c r="R130" i="15"/>
  <c r="Q130" i="15"/>
  <c r="R129" i="15"/>
  <c r="Q129" i="15"/>
  <c r="P128" i="15"/>
  <c r="O128" i="15"/>
  <c r="N128" i="15"/>
  <c r="M128" i="15"/>
  <c r="L128" i="15"/>
  <c r="K128" i="15"/>
  <c r="J128" i="15"/>
  <c r="I128" i="15"/>
  <c r="R128" i="15" s="1"/>
  <c r="R127" i="15"/>
  <c r="Q127" i="15"/>
  <c r="R126" i="15"/>
  <c r="Q126" i="15"/>
  <c r="P125" i="15"/>
  <c r="O125" i="15"/>
  <c r="N125" i="15"/>
  <c r="M125" i="15"/>
  <c r="L125" i="15"/>
  <c r="K125" i="15"/>
  <c r="J125" i="15"/>
  <c r="I125" i="15"/>
  <c r="Q125" i="15" s="1"/>
  <c r="R124" i="15"/>
  <c r="Q124" i="15"/>
  <c r="R123" i="15"/>
  <c r="Q123" i="15"/>
  <c r="P122" i="15"/>
  <c r="O122" i="15"/>
  <c r="N122" i="15"/>
  <c r="M122" i="15"/>
  <c r="L122" i="15"/>
  <c r="K122" i="15"/>
  <c r="J122" i="15"/>
  <c r="I122" i="15"/>
  <c r="R121" i="15"/>
  <c r="Q121" i="15"/>
  <c r="R120" i="15"/>
  <c r="Q120" i="15"/>
  <c r="P119" i="15"/>
  <c r="O119" i="15"/>
  <c r="N119" i="15"/>
  <c r="M119" i="15"/>
  <c r="L119" i="15"/>
  <c r="K119" i="15"/>
  <c r="J119" i="15"/>
  <c r="I119" i="15"/>
  <c r="R118" i="15"/>
  <c r="Q118" i="15"/>
  <c r="R117" i="15"/>
  <c r="Q117" i="15"/>
  <c r="P116" i="15"/>
  <c r="O116" i="15"/>
  <c r="N116" i="15"/>
  <c r="M116" i="15"/>
  <c r="L116" i="15"/>
  <c r="K116" i="15"/>
  <c r="J116" i="15"/>
  <c r="I116" i="15"/>
  <c r="R115" i="15"/>
  <c r="Q115" i="15"/>
  <c r="R114" i="15"/>
  <c r="Q114" i="15"/>
  <c r="P113" i="15"/>
  <c r="O113" i="15"/>
  <c r="N113" i="15"/>
  <c r="M113" i="15"/>
  <c r="L113" i="15"/>
  <c r="K113" i="15"/>
  <c r="J113" i="15"/>
  <c r="I113" i="15"/>
  <c r="R112" i="15"/>
  <c r="Q112" i="15"/>
  <c r="R111" i="15"/>
  <c r="Q111" i="15"/>
  <c r="P110" i="15"/>
  <c r="O110" i="15"/>
  <c r="N110" i="15"/>
  <c r="M110" i="15"/>
  <c r="L110" i="15"/>
  <c r="K110" i="15"/>
  <c r="J110" i="15"/>
  <c r="Q110" i="15" s="1"/>
  <c r="I110" i="15"/>
  <c r="R109" i="15"/>
  <c r="Q109" i="15"/>
  <c r="R108" i="15"/>
  <c r="Q108" i="15"/>
  <c r="R107" i="15"/>
  <c r="Q107" i="15"/>
  <c r="P106" i="15"/>
  <c r="O106" i="15"/>
  <c r="N106" i="15"/>
  <c r="M106" i="15"/>
  <c r="L106" i="15"/>
  <c r="K106" i="15"/>
  <c r="J106" i="15"/>
  <c r="R106" i="15" s="1"/>
  <c r="I106" i="15"/>
  <c r="D106" i="15"/>
  <c r="C106" i="15"/>
  <c r="R105" i="15"/>
  <c r="Q105" i="15"/>
  <c r="P104" i="15"/>
  <c r="O104" i="15"/>
  <c r="N104" i="15"/>
  <c r="M104" i="15"/>
  <c r="L104" i="15"/>
  <c r="K104" i="15"/>
  <c r="J104" i="15"/>
  <c r="R104" i="15" s="1"/>
  <c r="I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P97" i="15"/>
  <c r="O97" i="15"/>
  <c r="N97" i="15"/>
  <c r="M97" i="15"/>
  <c r="L97" i="15"/>
  <c r="K97" i="15"/>
  <c r="J97" i="15"/>
  <c r="R97" i="15" s="1"/>
  <c r="I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P87" i="15"/>
  <c r="O87" i="15"/>
  <c r="N87" i="15"/>
  <c r="M87" i="15"/>
  <c r="L87" i="15"/>
  <c r="K87" i="15"/>
  <c r="J87" i="15"/>
  <c r="I87" i="15"/>
  <c r="Q87" i="15"/>
  <c r="R86" i="15"/>
  <c r="Q86" i="15"/>
  <c r="P85" i="15"/>
  <c r="O85" i="15"/>
  <c r="N85" i="15"/>
  <c r="M85" i="15"/>
  <c r="L85" i="15"/>
  <c r="K85" i="15"/>
  <c r="R85" i="15" s="1"/>
  <c r="J85" i="15"/>
  <c r="I85" i="15"/>
  <c r="R84" i="15"/>
  <c r="Q84" i="15"/>
  <c r="R83" i="15"/>
  <c r="Q83" i="15"/>
  <c r="R82" i="15"/>
  <c r="Q82" i="15"/>
  <c r="P81" i="15"/>
  <c r="O81" i="15"/>
  <c r="N81" i="15"/>
  <c r="M81" i="15"/>
  <c r="L81" i="15"/>
  <c r="K81" i="15"/>
  <c r="J81" i="15"/>
  <c r="I81" i="15"/>
  <c r="Q81" i="15" s="1"/>
  <c r="R80" i="15"/>
  <c r="Q80" i="15"/>
  <c r="P79" i="15"/>
  <c r="O79" i="15"/>
  <c r="N79" i="15"/>
  <c r="M79" i="15"/>
  <c r="L79" i="15"/>
  <c r="R79" i="15" s="1"/>
  <c r="K79" i="15"/>
  <c r="J79" i="15"/>
  <c r="I79" i="15"/>
  <c r="R78" i="15"/>
  <c r="Q78" i="15"/>
  <c r="P77" i="15"/>
  <c r="O77" i="15"/>
  <c r="N77" i="15"/>
  <c r="M77" i="15"/>
  <c r="L77" i="15"/>
  <c r="K77" i="15"/>
  <c r="J77" i="15"/>
  <c r="I77" i="15"/>
  <c r="R76" i="15"/>
  <c r="Q76" i="15"/>
  <c r="R75" i="15"/>
  <c r="Q75" i="15"/>
  <c r="R74" i="15"/>
  <c r="Q74" i="15"/>
  <c r="P73" i="15"/>
  <c r="O73" i="15"/>
  <c r="N73" i="15"/>
  <c r="M73" i="15"/>
  <c r="L73" i="15"/>
  <c r="K73" i="15"/>
  <c r="J73" i="15"/>
  <c r="I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P63" i="15"/>
  <c r="O63" i="15"/>
  <c r="N63" i="15"/>
  <c r="M63" i="15"/>
  <c r="L63" i="15"/>
  <c r="K63" i="15"/>
  <c r="J63" i="15"/>
  <c r="I63" i="15"/>
  <c r="H63" i="15"/>
  <c r="D63" i="15"/>
  <c r="C63" i="15"/>
  <c r="R62" i="15"/>
  <c r="Q62" i="15"/>
  <c r="R61" i="15"/>
  <c r="Q61" i="15"/>
  <c r="P60" i="15"/>
  <c r="O60" i="15"/>
  <c r="N60" i="15"/>
  <c r="M60" i="15"/>
  <c r="L60" i="15"/>
  <c r="K60" i="15"/>
  <c r="J60" i="15"/>
  <c r="Q60" i="15" s="1"/>
  <c r="I60" i="15"/>
  <c r="H60" i="15"/>
  <c r="C60" i="15"/>
  <c r="R60" i="15" s="1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P52" i="15"/>
  <c r="O52" i="15"/>
  <c r="N52" i="15"/>
  <c r="M52" i="15"/>
  <c r="L52" i="15"/>
  <c r="K52" i="15"/>
  <c r="J52" i="15"/>
  <c r="I52" i="15"/>
  <c r="H52" i="15"/>
  <c r="D52" i="15"/>
  <c r="C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P43" i="15"/>
  <c r="O43" i="15"/>
  <c r="N43" i="15"/>
  <c r="M43" i="15"/>
  <c r="L43" i="15"/>
  <c r="K43" i="15"/>
  <c r="J43" i="15"/>
  <c r="I43" i="15"/>
  <c r="H43" i="15"/>
  <c r="D43" i="15"/>
  <c r="C43" i="15"/>
  <c r="R43" i="15" s="1"/>
  <c r="R42" i="15"/>
  <c r="Q42" i="15"/>
  <c r="R41" i="15"/>
  <c r="Q41" i="15"/>
  <c r="R40" i="15"/>
  <c r="Q40" i="15"/>
  <c r="R39" i="15"/>
  <c r="Q39" i="15"/>
  <c r="R38" i="15"/>
  <c r="Q38" i="15"/>
  <c r="P37" i="15"/>
  <c r="O37" i="15"/>
  <c r="N37" i="15"/>
  <c r="M37" i="15"/>
  <c r="L37" i="15"/>
  <c r="K37" i="15"/>
  <c r="J37" i="15"/>
  <c r="I37" i="15"/>
  <c r="H37" i="15"/>
  <c r="D37" i="15"/>
  <c r="R37" i="15" s="1"/>
  <c r="C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P29" i="15"/>
  <c r="O29" i="15"/>
  <c r="N29" i="15"/>
  <c r="M29" i="15"/>
  <c r="L29" i="15"/>
  <c r="K29" i="15"/>
  <c r="J29" i="15"/>
  <c r="I29" i="15"/>
  <c r="H29" i="15"/>
  <c r="D29" i="15"/>
  <c r="C29" i="15"/>
  <c r="R28" i="15"/>
  <c r="Q28" i="15"/>
  <c r="P27" i="15"/>
  <c r="O27" i="15"/>
  <c r="N27" i="15"/>
  <c r="M27" i="15"/>
  <c r="L27" i="15"/>
  <c r="K27" i="15"/>
  <c r="J27" i="15"/>
  <c r="R27" i="15" s="1"/>
  <c r="I27" i="15"/>
  <c r="R26" i="15"/>
  <c r="Q26" i="15"/>
  <c r="P25" i="15"/>
  <c r="O25" i="15"/>
  <c r="N25" i="15"/>
  <c r="M25" i="15"/>
  <c r="L25" i="15"/>
  <c r="K25" i="15"/>
  <c r="J25" i="15"/>
  <c r="I25" i="15"/>
  <c r="R25" i="15" s="1"/>
  <c r="R24" i="15"/>
  <c r="Q24" i="15"/>
  <c r="P23" i="15"/>
  <c r="O23" i="15"/>
  <c r="N23" i="15"/>
  <c r="M23" i="15"/>
  <c r="L23" i="15"/>
  <c r="K23" i="15"/>
  <c r="J23" i="15"/>
  <c r="I23" i="15"/>
  <c r="H23" i="15"/>
  <c r="D23" i="15"/>
  <c r="C23" i="15"/>
  <c r="R22" i="15"/>
  <c r="Q22" i="15"/>
  <c r="P21" i="15"/>
  <c r="O21" i="15"/>
  <c r="N21" i="15"/>
  <c r="M21" i="15"/>
  <c r="L21" i="15"/>
  <c r="K21" i="15"/>
  <c r="J21" i="15"/>
  <c r="I21" i="15"/>
  <c r="D21" i="15"/>
  <c r="Q21" i="15" s="1"/>
  <c r="C21" i="15"/>
  <c r="R20" i="15"/>
  <c r="Q20" i="15"/>
  <c r="R19" i="15"/>
  <c r="Q19" i="15"/>
  <c r="R18" i="15"/>
  <c r="Q18" i="15"/>
  <c r="R17" i="15"/>
  <c r="Q17" i="15"/>
  <c r="P16" i="15"/>
  <c r="O16" i="15"/>
  <c r="N16" i="15"/>
  <c r="M16" i="15"/>
  <c r="L16" i="15"/>
  <c r="K16" i="15"/>
  <c r="J16" i="15"/>
  <c r="I16" i="15"/>
  <c r="D16" i="15"/>
  <c r="Q16" i="15" s="1"/>
  <c r="C16" i="15"/>
  <c r="R15" i="15"/>
  <c r="Q15" i="15"/>
  <c r="P14" i="15"/>
  <c r="O14" i="15"/>
  <c r="N14" i="15"/>
  <c r="M14" i="15"/>
  <c r="L14" i="15"/>
  <c r="K14" i="15"/>
  <c r="J14" i="15"/>
  <c r="I14" i="15"/>
  <c r="D14" i="15"/>
  <c r="C14" i="15"/>
  <c r="R13" i="15"/>
  <c r="Q13" i="15"/>
  <c r="R12" i="15"/>
  <c r="Q12" i="15"/>
  <c r="R11" i="15"/>
  <c r="Q11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R9" i="15"/>
  <c r="Q9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Q8" i="15" s="1"/>
  <c r="C8" i="15"/>
  <c r="R205" i="14"/>
  <c r="R204" i="14"/>
  <c r="Q205" i="14"/>
  <c r="Q204" i="14" s="1"/>
  <c r="P204" i="14"/>
  <c r="O204" i="14"/>
  <c r="N204" i="14"/>
  <c r="M204" i="14"/>
  <c r="L204" i="14"/>
  <c r="K204" i="14"/>
  <c r="J204" i="14"/>
  <c r="I204" i="14"/>
  <c r="H204" i="14"/>
  <c r="G204" i="14"/>
  <c r="F204" i="14"/>
  <c r="E204" i="14"/>
  <c r="D204" i="14"/>
  <c r="C204" i="14"/>
  <c r="R203" i="14"/>
  <c r="Q203" i="14"/>
  <c r="R202" i="14"/>
  <c r="Q202" i="14"/>
  <c r="R201" i="14"/>
  <c r="Q201" i="14"/>
  <c r="R200" i="14"/>
  <c r="Q200" i="14"/>
  <c r="R198" i="14"/>
  <c r="Q198" i="14"/>
  <c r="R197" i="14"/>
  <c r="Q197" i="14"/>
  <c r="R196" i="14"/>
  <c r="Q196" i="14"/>
  <c r="P195" i="14"/>
  <c r="O195" i="14"/>
  <c r="N195" i="14"/>
  <c r="M195" i="14"/>
  <c r="L195" i="14"/>
  <c r="K195" i="14"/>
  <c r="J195" i="14"/>
  <c r="I195" i="14"/>
  <c r="R195" i="14" s="1"/>
  <c r="R194" i="14"/>
  <c r="Q194" i="14"/>
  <c r="R193" i="14"/>
  <c r="Q193" i="14"/>
  <c r="R192" i="14"/>
  <c r="Q192" i="14"/>
  <c r="R191" i="14"/>
  <c r="Q191" i="14"/>
  <c r="R190" i="14"/>
  <c r="Q190" i="14"/>
  <c r="R189" i="14"/>
  <c r="Q189" i="14"/>
  <c r="R188" i="14"/>
  <c r="Q188" i="14"/>
  <c r="R187" i="14"/>
  <c r="Q187" i="14"/>
  <c r="R186" i="14"/>
  <c r="Q186" i="14"/>
  <c r="P185" i="14"/>
  <c r="O185" i="14"/>
  <c r="N185" i="14"/>
  <c r="M185" i="14"/>
  <c r="L185" i="14"/>
  <c r="K185" i="14"/>
  <c r="R185" i="14" s="1"/>
  <c r="J185" i="14"/>
  <c r="I185" i="14"/>
  <c r="R184" i="14"/>
  <c r="Q184" i="14"/>
  <c r="P183" i="14"/>
  <c r="O183" i="14"/>
  <c r="N183" i="14"/>
  <c r="M183" i="14"/>
  <c r="L183" i="14"/>
  <c r="K183" i="14"/>
  <c r="J183" i="14"/>
  <c r="I183" i="14"/>
  <c r="R182" i="14"/>
  <c r="Q182" i="14"/>
  <c r="P181" i="14"/>
  <c r="O181" i="14"/>
  <c r="N181" i="14"/>
  <c r="M181" i="14"/>
  <c r="L181" i="14"/>
  <c r="K181" i="14"/>
  <c r="R181" i="14" s="1"/>
  <c r="J181" i="14"/>
  <c r="I181" i="14"/>
  <c r="R180" i="14"/>
  <c r="Q180" i="14"/>
  <c r="R179" i="14"/>
  <c r="Q179" i="14"/>
  <c r="R178" i="14"/>
  <c r="Q178" i="14"/>
  <c r="R177" i="14"/>
  <c r="Q177" i="14"/>
  <c r="R176" i="14"/>
  <c r="Q176" i="14"/>
  <c r="R175" i="14"/>
  <c r="Q175" i="14"/>
  <c r="R174" i="14"/>
  <c r="Q174" i="14"/>
  <c r="P173" i="14"/>
  <c r="O173" i="14"/>
  <c r="N173" i="14"/>
  <c r="M173" i="14"/>
  <c r="L173" i="14"/>
  <c r="K173" i="14"/>
  <c r="J173" i="14"/>
  <c r="I173" i="14"/>
  <c r="R173" i="14" s="1"/>
  <c r="R172" i="14"/>
  <c r="Q172" i="14"/>
  <c r="R171" i="14"/>
  <c r="Q171" i="14"/>
  <c r="R170" i="14"/>
  <c r="Q170" i="14"/>
  <c r="R169" i="14"/>
  <c r="Q169" i="14"/>
  <c r="R168" i="14"/>
  <c r="Q168" i="14"/>
  <c r="R167" i="14"/>
  <c r="Q167" i="14"/>
  <c r="R166" i="14"/>
  <c r="Q166" i="14"/>
  <c r="R165" i="14"/>
  <c r="Q165" i="14"/>
  <c r="R164" i="14"/>
  <c r="Q164" i="14"/>
  <c r="P163" i="14"/>
  <c r="O163" i="14"/>
  <c r="N163" i="14"/>
  <c r="M163" i="14"/>
  <c r="L163" i="14"/>
  <c r="K163" i="14"/>
  <c r="R163" i="14" s="1"/>
  <c r="J163" i="14"/>
  <c r="I163" i="14"/>
  <c r="R162" i="14"/>
  <c r="Q162" i="14"/>
  <c r="P161" i="14"/>
  <c r="O161" i="14"/>
  <c r="N161" i="14"/>
  <c r="M161" i="14"/>
  <c r="L161" i="14"/>
  <c r="K161" i="14"/>
  <c r="J161" i="14"/>
  <c r="I161" i="14"/>
  <c r="R160" i="14"/>
  <c r="Q160" i="14"/>
  <c r="P159" i="14"/>
  <c r="O159" i="14"/>
  <c r="N159" i="14"/>
  <c r="M159" i="14"/>
  <c r="L159" i="14"/>
  <c r="K159" i="14"/>
  <c r="R159" i="14" s="1"/>
  <c r="J159" i="14"/>
  <c r="I159" i="14"/>
  <c r="R158" i="14"/>
  <c r="Q158" i="14"/>
  <c r="R157" i="14"/>
  <c r="Q157" i="14"/>
  <c r="P156" i="14"/>
  <c r="O156" i="14"/>
  <c r="N156" i="14"/>
  <c r="M156" i="14"/>
  <c r="L156" i="14"/>
  <c r="K156" i="14"/>
  <c r="J156" i="14"/>
  <c r="I156" i="14"/>
  <c r="R155" i="14"/>
  <c r="Q155" i="14"/>
  <c r="P154" i="14"/>
  <c r="O154" i="14"/>
  <c r="N154" i="14"/>
  <c r="M154" i="14"/>
  <c r="L154" i="14"/>
  <c r="K154" i="14"/>
  <c r="J154" i="14"/>
  <c r="R154" i="14"/>
  <c r="I154" i="14"/>
  <c r="R153" i="14"/>
  <c r="Q153" i="14"/>
  <c r="R152" i="14"/>
  <c r="Q152" i="14"/>
  <c r="R151" i="14"/>
  <c r="Q151" i="14"/>
  <c r="P150" i="14"/>
  <c r="O150" i="14"/>
  <c r="N150" i="14"/>
  <c r="M150" i="14"/>
  <c r="L150" i="14"/>
  <c r="K150" i="14"/>
  <c r="J150" i="14"/>
  <c r="I150" i="14"/>
  <c r="H150" i="14"/>
  <c r="R150" i="14" s="1"/>
  <c r="D150" i="14"/>
  <c r="C150" i="14"/>
  <c r="R149" i="14"/>
  <c r="Q149" i="14"/>
  <c r="R148" i="14"/>
  <c r="Q148" i="14"/>
  <c r="P147" i="14"/>
  <c r="O147" i="14"/>
  <c r="N147" i="14"/>
  <c r="M147" i="14"/>
  <c r="L147" i="14"/>
  <c r="K147" i="14"/>
  <c r="J147" i="14"/>
  <c r="I147" i="14"/>
  <c r="R146" i="14"/>
  <c r="Q146" i="14"/>
  <c r="R145" i="14"/>
  <c r="Q145" i="14"/>
  <c r="R144" i="14"/>
  <c r="Q144" i="14"/>
  <c r="R143" i="14"/>
  <c r="Q143" i="14"/>
  <c r="R142" i="14"/>
  <c r="Q142" i="14"/>
  <c r="R141" i="14"/>
  <c r="Q141" i="14"/>
  <c r="R140" i="14"/>
  <c r="Q140" i="14"/>
  <c r="R139" i="14"/>
  <c r="Q139" i="14"/>
  <c r="R138" i="14"/>
  <c r="Q138" i="14"/>
  <c r="P137" i="14"/>
  <c r="O137" i="14"/>
  <c r="N137" i="14"/>
  <c r="M137" i="14"/>
  <c r="L137" i="14"/>
  <c r="K137" i="14"/>
  <c r="J137" i="14"/>
  <c r="I137" i="14"/>
  <c r="R137" i="14" s="1"/>
  <c r="R136" i="14"/>
  <c r="Q136" i="14"/>
  <c r="R135" i="14"/>
  <c r="Q135" i="14"/>
  <c r="P134" i="14"/>
  <c r="O134" i="14"/>
  <c r="N134" i="14"/>
  <c r="M134" i="14"/>
  <c r="L134" i="14"/>
  <c r="K134" i="14"/>
  <c r="J134" i="14"/>
  <c r="I134" i="14"/>
  <c r="Q134" i="14" s="1"/>
  <c r="R133" i="14"/>
  <c r="Q133" i="14"/>
  <c r="R132" i="14"/>
  <c r="Q132" i="14"/>
  <c r="P131" i="14"/>
  <c r="O131" i="14"/>
  <c r="N131" i="14"/>
  <c r="M131" i="14"/>
  <c r="L131" i="14"/>
  <c r="K131" i="14"/>
  <c r="J131" i="14"/>
  <c r="I131" i="14"/>
  <c r="R130" i="14"/>
  <c r="Q130" i="14"/>
  <c r="R129" i="14"/>
  <c r="Q129" i="14"/>
  <c r="P128" i="14"/>
  <c r="O128" i="14"/>
  <c r="N128" i="14"/>
  <c r="M128" i="14"/>
  <c r="L128" i="14"/>
  <c r="K128" i="14"/>
  <c r="J128" i="14"/>
  <c r="I128" i="14"/>
  <c r="R127" i="14"/>
  <c r="Q127" i="14"/>
  <c r="R126" i="14"/>
  <c r="Q126" i="14"/>
  <c r="P125" i="14"/>
  <c r="O125" i="14"/>
  <c r="N125" i="14"/>
  <c r="M125" i="14"/>
  <c r="L125" i="14"/>
  <c r="K125" i="14"/>
  <c r="J125" i="14"/>
  <c r="R125" i="14" s="1"/>
  <c r="I125" i="14"/>
  <c r="R124" i="14"/>
  <c r="Q124" i="14"/>
  <c r="R123" i="14"/>
  <c r="Q123" i="14"/>
  <c r="P122" i="14"/>
  <c r="O122" i="14"/>
  <c r="N122" i="14"/>
  <c r="M122" i="14"/>
  <c r="L122" i="14"/>
  <c r="K122" i="14"/>
  <c r="J122" i="14"/>
  <c r="I122" i="14"/>
  <c r="R121" i="14"/>
  <c r="Q121" i="14"/>
  <c r="R120" i="14"/>
  <c r="Q120" i="14"/>
  <c r="P119" i="14"/>
  <c r="O119" i="14"/>
  <c r="N119" i="14"/>
  <c r="M119" i="14"/>
  <c r="L119" i="14"/>
  <c r="K119" i="14"/>
  <c r="R119" i="14" s="1"/>
  <c r="J119" i="14"/>
  <c r="I119" i="14"/>
  <c r="R118" i="14"/>
  <c r="Q118" i="14"/>
  <c r="R117" i="14"/>
  <c r="Q117" i="14"/>
  <c r="P116" i="14"/>
  <c r="O116" i="14"/>
  <c r="N116" i="14"/>
  <c r="M116" i="14"/>
  <c r="L116" i="14"/>
  <c r="K116" i="14"/>
  <c r="Q116" i="14" s="1"/>
  <c r="J116" i="14"/>
  <c r="I116" i="14"/>
  <c r="R115" i="14"/>
  <c r="Q115" i="14"/>
  <c r="R114" i="14"/>
  <c r="Q114" i="14"/>
  <c r="P113" i="14"/>
  <c r="O113" i="14"/>
  <c r="N113" i="14"/>
  <c r="M113" i="14"/>
  <c r="L113" i="14"/>
  <c r="K113" i="14"/>
  <c r="R113" i="14" s="1"/>
  <c r="J113" i="14"/>
  <c r="I113" i="14"/>
  <c r="R112" i="14"/>
  <c r="Q112" i="14"/>
  <c r="R111" i="14"/>
  <c r="Q111" i="14"/>
  <c r="P110" i="14"/>
  <c r="O110" i="14"/>
  <c r="N110" i="14"/>
  <c r="M110" i="14"/>
  <c r="L110" i="14"/>
  <c r="K110" i="14"/>
  <c r="J110" i="14"/>
  <c r="I110" i="14"/>
  <c r="R110" i="14" s="1"/>
  <c r="R109" i="14"/>
  <c r="Q109" i="14"/>
  <c r="R108" i="14"/>
  <c r="Q108" i="14"/>
  <c r="R107" i="14"/>
  <c r="Q107" i="14"/>
  <c r="P106" i="14"/>
  <c r="O106" i="14"/>
  <c r="N106" i="14"/>
  <c r="M106" i="14"/>
  <c r="L106" i="14"/>
  <c r="K106" i="14"/>
  <c r="J106" i="14"/>
  <c r="I106" i="14"/>
  <c r="D106" i="14"/>
  <c r="C106" i="14"/>
  <c r="C206" i="14" s="1"/>
  <c r="R105" i="14"/>
  <c r="Q105" i="14"/>
  <c r="P104" i="14"/>
  <c r="O104" i="14"/>
  <c r="N104" i="14"/>
  <c r="M104" i="14"/>
  <c r="L104" i="14"/>
  <c r="K104" i="14"/>
  <c r="J104" i="14"/>
  <c r="I104" i="14"/>
  <c r="R103" i="14"/>
  <c r="Q103" i="14"/>
  <c r="R102" i="14"/>
  <c r="Q102" i="14"/>
  <c r="R101" i="14"/>
  <c r="Q101" i="14"/>
  <c r="R100" i="14"/>
  <c r="Q100" i="14"/>
  <c r="R99" i="14"/>
  <c r="Q99" i="14"/>
  <c r="R98" i="14"/>
  <c r="Q98" i="14"/>
  <c r="P97" i="14"/>
  <c r="O97" i="14"/>
  <c r="N97" i="14"/>
  <c r="M97" i="14"/>
  <c r="L97" i="14"/>
  <c r="K97" i="14"/>
  <c r="J97" i="14"/>
  <c r="I97" i="14"/>
  <c r="R96" i="14"/>
  <c r="Q96" i="14"/>
  <c r="R95" i="14"/>
  <c r="Q95" i="14"/>
  <c r="R94" i="14"/>
  <c r="Q94" i="14"/>
  <c r="R93" i="14"/>
  <c r="Q93" i="14"/>
  <c r="R92" i="14"/>
  <c r="Q92" i="14"/>
  <c r="R91" i="14"/>
  <c r="Q91" i="14"/>
  <c r="R90" i="14"/>
  <c r="Q90" i="14"/>
  <c r="R89" i="14"/>
  <c r="Q89" i="14"/>
  <c r="R88" i="14"/>
  <c r="Q88" i="14"/>
  <c r="P87" i="14"/>
  <c r="O87" i="14"/>
  <c r="N87" i="14"/>
  <c r="M87" i="14"/>
  <c r="L87" i="14"/>
  <c r="K87" i="14"/>
  <c r="J87" i="14"/>
  <c r="I87" i="14"/>
  <c r="R86" i="14"/>
  <c r="Q86" i="14"/>
  <c r="P85" i="14"/>
  <c r="O85" i="14"/>
  <c r="N85" i="14"/>
  <c r="M85" i="14"/>
  <c r="L85" i="14"/>
  <c r="K85" i="14"/>
  <c r="R85" i="14" s="1"/>
  <c r="J85" i="14"/>
  <c r="I85" i="14"/>
  <c r="R84" i="14"/>
  <c r="Q84" i="14"/>
  <c r="R83" i="14"/>
  <c r="Q83" i="14"/>
  <c r="R82" i="14"/>
  <c r="Q82" i="14"/>
  <c r="P81" i="14"/>
  <c r="O81" i="14"/>
  <c r="N81" i="14"/>
  <c r="M81" i="14"/>
  <c r="L81" i="14"/>
  <c r="K81" i="14"/>
  <c r="J81" i="14"/>
  <c r="I81" i="14"/>
  <c r="Q81" i="14" s="1"/>
  <c r="R80" i="14"/>
  <c r="Q80" i="14"/>
  <c r="P79" i="14"/>
  <c r="O79" i="14"/>
  <c r="N79" i="14"/>
  <c r="M79" i="14"/>
  <c r="L79" i="14"/>
  <c r="K79" i="14"/>
  <c r="R79" i="14" s="1"/>
  <c r="J79" i="14"/>
  <c r="I79" i="14"/>
  <c r="R78" i="14"/>
  <c r="Q78" i="14"/>
  <c r="P77" i="14"/>
  <c r="O77" i="14"/>
  <c r="N77" i="14"/>
  <c r="M77" i="14"/>
  <c r="L77" i="14"/>
  <c r="K77" i="14"/>
  <c r="J77" i="14"/>
  <c r="I77" i="14"/>
  <c r="R76" i="14"/>
  <c r="Q76" i="14"/>
  <c r="R75" i="14"/>
  <c r="Q75" i="14"/>
  <c r="R74" i="14"/>
  <c r="Q74" i="14"/>
  <c r="P73" i="14"/>
  <c r="O73" i="14"/>
  <c r="N73" i="14"/>
  <c r="M73" i="14"/>
  <c r="L73" i="14"/>
  <c r="K73" i="14"/>
  <c r="Q73" i="14" s="1"/>
  <c r="J73" i="14"/>
  <c r="I73" i="14"/>
  <c r="R72" i="14"/>
  <c r="Q72" i="14"/>
  <c r="R71" i="14"/>
  <c r="Q71" i="14"/>
  <c r="R70" i="14"/>
  <c r="Q70" i="14"/>
  <c r="R69" i="14"/>
  <c r="Q69" i="14"/>
  <c r="R68" i="14"/>
  <c r="Q68" i="14"/>
  <c r="R67" i="14"/>
  <c r="Q67" i="14"/>
  <c r="R66" i="14"/>
  <c r="Q66" i="14"/>
  <c r="R65" i="14"/>
  <c r="Q65" i="14"/>
  <c r="R64" i="14"/>
  <c r="Q64" i="14"/>
  <c r="P63" i="14"/>
  <c r="O63" i="14"/>
  <c r="N63" i="14"/>
  <c r="M63" i="14"/>
  <c r="L63" i="14"/>
  <c r="K63" i="14"/>
  <c r="J63" i="14"/>
  <c r="I63" i="14"/>
  <c r="H63" i="14"/>
  <c r="D63" i="14"/>
  <c r="C63" i="14"/>
  <c r="R62" i="14"/>
  <c r="Q62" i="14"/>
  <c r="R61" i="14"/>
  <c r="Q61" i="14"/>
  <c r="P60" i="14"/>
  <c r="O60" i="14"/>
  <c r="N60" i="14"/>
  <c r="M60" i="14"/>
  <c r="L60" i="14"/>
  <c r="K60" i="14"/>
  <c r="J60" i="14"/>
  <c r="I60" i="14"/>
  <c r="H60" i="14"/>
  <c r="C60" i="14"/>
  <c r="R59" i="14"/>
  <c r="Q59" i="14"/>
  <c r="R58" i="14"/>
  <c r="Q58" i="14"/>
  <c r="R57" i="14"/>
  <c r="Q57" i="14"/>
  <c r="R56" i="14"/>
  <c r="Q56" i="14"/>
  <c r="R55" i="14"/>
  <c r="Q55" i="14"/>
  <c r="R54" i="14"/>
  <c r="Q54" i="14"/>
  <c r="R53" i="14"/>
  <c r="Q53" i="14"/>
  <c r="P52" i="14"/>
  <c r="O52" i="14"/>
  <c r="N52" i="14"/>
  <c r="M52" i="14"/>
  <c r="L52" i="14"/>
  <c r="K52" i="14"/>
  <c r="J52" i="14"/>
  <c r="I52" i="14"/>
  <c r="H52" i="14"/>
  <c r="D52" i="14"/>
  <c r="C52" i="14"/>
  <c r="R51" i="14"/>
  <c r="Q51" i="14"/>
  <c r="R50" i="14"/>
  <c r="Q50" i="14"/>
  <c r="R49" i="14"/>
  <c r="Q49" i="14"/>
  <c r="R48" i="14"/>
  <c r="Q48" i="14"/>
  <c r="R47" i="14"/>
  <c r="Q47" i="14"/>
  <c r="R46" i="14"/>
  <c r="Q46" i="14"/>
  <c r="R45" i="14"/>
  <c r="Q45" i="14"/>
  <c r="R44" i="14"/>
  <c r="Q44" i="14"/>
  <c r="P43" i="14"/>
  <c r="O43" i="14"/>
  <c r="N43" i="14"/>
  <c r="M43" i="14"/>
  <c r="L43" i="14"/>
  <c r="K43" i="14"/>
  <c r="J43" i="14"/>
  <c r="I43" i="14"/>
  <c r="H43" i="14"/>
  <c r="D43" i="14"/>
  <c r="C43" i="14"/>
  <c r="R42" i="14"/>
  <c r="Q42" i="14"/>
  <c r="R41" i="14"/>
  <c r="Q41" i="14"/>
  <c r="R40" i="14"/>
  <c r="Q40" i="14"/>
  <c r="R39" i="14"/>
  <c r="Q39" i="14"/>
  <c r="R38" i="14"/>
  <c r="Q38" i="14"/>
  <c r="P37" i="14"/>
  <c r="O37" i="14"/>
  <c r="N37" i="14"/>
  <c r="M37" i="14"/>
  <c r="L37" i="14"/>
  <c r="K37" i="14"/>
  <c r="J37" i="14"/>
  <c r="I37" i="14"/>
  <c r="H37" i="14"/>
  <c r="D37" i="14"/>
  <c r="C37" i="14"/>
  <c r="R36" i="14"/>
  <c r="Q36" i="14"/>
  <c r="R35" i="14"/>
  <c r="Q35" i="14"/>
  <c r="R34" i="14"/>
  <c r="Q34" i="14"/>
  <c r="R33" i="14"/>
  <c r="Q33" i="14"/>
  <c r="R32" i="14"/>
  <c r="Q32" i="14"/>
  <c r="R31" i="14"/>
  <c r="Q31" i="14"/>
  <c r="R30" i="14"/>
  <c r="Q30" i="14"/>
  <c r="P29" i="14"/>
  <c r="O29" i="14"/>
  <c r="N29" i="14"/>
  <c r="M29" i="14"/>
  <c r="L29" i="14"/>
  <c r="K29" i="14"/>
  <c r="J29" i="14"/>
  <c r="I29" i="14"/>
  <c r="H29" i="14"/>
  <c r="D29" i="14"/>
  <c r="C29" i="14"/>
  <c r="R28" i="14"/>
  <c r="Q28" i="14"/>
  <c r="P27" i="14"/>
  <c r="O27" i="14"/>
  <c r="N27" i="14"/>
  <c r="M27" i="14"/>
  <c r="L27" i="14"/>
  <c r="K27" i="14"/>
  <c r="R27" i="14" s="1"/>
  <c r="J27" i="14"/>
  <c r="I27" i="14"/>
  <c r="R26" i="14"/>
  <c r="Q26" i="14"/>
  <c r="P25" i="14"/>
  <c r="O25" i="14"/>
  <c r="N25" i="14"/>
  <c r="M25" i="14"/>
  <c r="L25" i="14"/>
  <c r="K25" i="14"/>
  <c r="J25" i="14"/>
  <c r="I25" i="14"/>
  <c r="R24" i="14"/>
  <c r="Q24" i="14"/>
  <c r="P23" i="14"/>
  <c r="O23" i="14"/>
  <c r="N23" i="14"/>
  <c r="M23" i="14"/>
  <c r="L23" i="14"/>
  <c r="K23" i="14"/>
  <c r="J23" i="14"/>
  <c r="I23" i="14"/>
  <c r="H23" i="14"/>
  <c r="D23" i="14"/>
  <c r="C23" i="14"/>
  <c r="R22" i="14"/>
  <c r="Q22" i="14"/>
  <c r="P21" i="14"/>
  <c r="O21" i="14"/>
  <c r="N21" i="14"/>
  <c r="M21" i="14"/>
  <c r="L21" i="14"/>
  <c r="K21" i="14"/>
  <c r="J21" i="14"/>
  <c r="I21" i="14"/>
  <c r="D21" i="14"/>
  <c r="Q21" i="14" s="1"/>
  <c r="C21" i="14"/>
  <c r="R20" i="14"/>
  <c r="Q20" i="14"/>
  <c r="R19" i="14"/>
  <c r="Q19" i="14"/>
  <c r="R18" i="14"/>
  <c r="Q18" i="14"/>
  <c r="R17" i="14"/>
  <c r="Q17" i="14"/>
  <c r="P16" i="14"/>
  <c r="O16" i="14"/>
  <c r="N16" i="14"/>
  <c r="M16" i="14"/>
  <c r="L16" i="14"/>
  <c r="K16" i="14"/>
  <c r="J16" i="14"/>
  <c r="I16" i="14"/>
  <c r="D16" i="14"/>
  <c r="Q16" i="14" s="1"/>
  <c r="C16" i="14"/>
  <c r="R15" i="14"/>
  <c r="Q15" i="14"/>
  <c r="P14" i="14"/>
  <c r="O14" i="14"/>
  <c r="N14" i="14"/>
  <c r="M14" i="14"/>
  <c r="L14" i="14"/>
  <c r="K14" i="14"/>
  <c r="J14" i="14"/>
  <c r="I14" i="14"/>
  <c r="D14" i="14"/>
  <c r="Q14" i="14" s="1"/>
  <c r="C14" i="14"/>
  <c r="R13" i="14"/>
  <c r="Q13" i="14"/>
  <c r="R12" i="14"/>
  <c r="Q12" i="14"/>
  <c r="R11" i="14"/>
  <c r="Q11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R9" i="14"/>
  <c r="Q9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R47" i="13"/>
  <c r="Q47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Q46" i="13"/>
  <c r="D46" i="13"/>
  <c r="C46" i="13"/>
  <c r="R45" i="13"/>
  <c r="Q45" i="13"/>
  <c r="R44" i="13"/>
  <c r="Q44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R42" i="13"/>
  <c r="Q42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R41" i="13" s="1"/>
  <c r="R40" i="13"/>
  <c r="Q40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Q39" i="13" s="1"/>
  <c r="C39" i="13"/>
  <c r="R38" i="13"/>
  <c r="Q38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R36" i="13"/>
  <c r="Q36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R34" i="13"/>
  <c r="Q34" i="13"/>
  <c r="R33" i="13"/>
  <c r="Q33" i="13"/>
  <c r="R32" i="13"/>
  <c r="Q32" i="13"/>
  <c r="P31" i="13"/>
  <c r="P48" i="13" s="1"/>
  <c r="O31" i="13"/>
  <c r="N31" i="13"/>
  <c r="M31" i="13"/>
  <c r="L31" i="13"/>
  <c r="K31" i="13"/>
  <c r="J31" i="13"/>
  <c r="I31" i="13"/>
  <c r="H31" i="13"/>
  <c r="G31" i="13"/>
  <c r="F31" i="13"/>
  <c r="E31" i="13"/>
  <c r="D31" i="13"/>
  <c r="R31" i="13" s="1"/>
  <c r="C31" i="13"/>
  <c r="R30" i="13"/>
  <c r="Q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R28" i="13"/>
  <c r="Q28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R27" i="13"/>
  <c r="R26" i="13"/>
  <c r="Q26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24" i="13"/>
  <c r="Q24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R12" i="13"/>
  <c r="Q12" i="13"/>
  <c r="R11" i="13"/>
  <c r="Q11" i="13"/>
  <c r="R10" i="13"/>
  <c r="Q10" i="13"/>
  <c r="R9" i="13"/>
  <c r="Q9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AA15" i="8"/>
  <c r="Q13" i="8"/>
  <c r="L68" i="9" s="1"/>
  <c r="Z15" i="8"/>
  <c r="M46" i="8"/>
  <c r="K189" i="9"/>
  <c r="K190" i="9" s="1"/>
  <c r="K191" i="9" s="1"/>
  <c r="K192" i="9" s="1"/>
  <c r="K193" i="9" s="1"/>
  <c r="K194" i="9" s="1"/>
  <c r="K195" i="9" s="1"/>
  <c r="K196" i="9" s="1"/>
  <c r="K197" i="9" s="1"/>
  <c r="K198" i="9" s="1"/>
  <c r="K199" i="9" s="1"/>
  <c r="K200" i="9" s="1"/>
  <c r="L46" i="8"/>
  <c r="L187" i="9"/>
  <c r="B187" i="9" s="1"/>
  <c r="I8" i="8"/>
  <c r="E168" i="12"/>
  <c r="E167" i="12"/>
  <c r="E166" i="12"/>
  <c r="E184" i="12"/>
  <c r="E183" i="12"/>
  <c r="E182" i="12"/>
  <c r="E181" i="12"/>
  <c r="E180" i="12"/>
  <c r="E179" i="12"/>
  <c r="E178" i="12"/>
  <c r="E177" i="12"/>
  <c r="C168" i="12"/>
  <c r="B168" i="12"/>
  <c r="A168" i="12"/>
  <c r="D168" i="12" s="1"/>
  <c r="C167" i="12"/>
  <c r="B167" i="12"/>
  <c r="A167" i="12"/>
  <c r="D167" i="12" s="1"/>
  <c r="C166" i="12"/>
  <c r="B166" i="12"/>
  <c r="A166" i="12"/>
  <c r="D166" i="12" s="1"/>
  <c r="C165" i="12"/>
  <c r="B165" i="12"/>
  <c r="E165" i="12" s="1"/>
  <c r="A165" i="12"/>
  <c r="D165" i="12" s="1"/>
  <c r="C164" i="12"/>
  <c r="B164" i="12"/>
  <c r="E164" i="12" s="1"/>
  <c r="A164" i="12"/>
  <c r="D164" i="12" s="1"/>
  <c r="C163" i="12"/>
  <c r="B163" i="12"/>
  <c r="E163" i="12"/>
  <c r="A163" i="12"/>
  <c r="D163" i="12"/>
  <c r="C162" i="12"/>
  <c r="B162" i="12"/>
  <c r="E162" i="12" s="1"/>
  <c r="A162" i="12"/>
  <c r="D162" i="12" s="1"/>
  <c r="C161" i="12"/>
  <c r="B161" i="12"/>
  <c r="E161" i="12" s="1"/>
  <c r="A161" i="12"/>
  <c r="D161" i="12" s="1"/>
  <c r="C160" i="12"/>
  <c r="B160" i="12"/>
  <c r="E160" i="12" s="1"/>
  <c r="A160" i="12"/>
  <c r="D160" i="12" s="1"/>
  <c r="C159" i="12"/>
  <c r="B159" i="12"/>
  <c r="E159" i="12"/>
  <c r="A159" i="12"/>
  <c r="D159" i="12" s="1"/>
  <c r="C158" i="12"/>
  <c r="B158" i="12"/>
  <c r="E158" i="12"/>
  <c r="A158" i="12"/>
  <c r="D158" i="12" s="1"/>
  <c r="C157" i="12"/>
  <c r="B157" i="12"/>
  <c r="E157" i="12"/>
  <c r="A157" i="12"/>
  <c r="D157" i="12"/>
  <c r="C156" i="12"/>
  <c r="B156" i="12"/>
  <c r="E156" i="12" s="1"/>
  <c r="A156" i="12"/>
  <c r="D156" i="12"/>
  <c r="C155" i="12"/>
  <c r="B155" i="12"/>
  <c r="E155" i="12" s="1"/>
  <c r="A155" i="12"/>
  <c r="D155" i="12" s="1"/>
  <c r="C154" i="12"/>
  <c r="B154" i="12"/>
  <c r="E154" i="12" s="1"/>
  <c r="A154" i="12"/>
  <c r="D154" i="12" s="1"/>
  <c r="C153" i="12"/>
  <c r="B153" i="12"/>
  <c r="E153" i="12" s="1"/>
  <c r="A153" i="12"/>
  <c r="D153" i="12" s="1"/>
  <c r="C152" i="12"/>
  <c r="B152" i="12"/>
  <c r="E152" i="12" s="1"/>
  <c r="A152" i="12"/>
  <c r="D152" i="12" s="1"/>
  <c r="C151" i="12"/>
  <c r="B151" i="12"/>
  <c r="E151" i="12"/>
  <c r="A151" i="12"/>
  <c r="D151" i="12" s="1"/>
  <c r="C150" i="12"/>
  <c r="B150" i="12"/>
  <c r="E150" i="12" s="1"/>
  <c r="A150" i="12"/>
  <c r="D150" i="12" s="1"/>
  <c r="C149" i="12"/>
  <c r="B149" i="12"/>
  <c r="E149" i="12" s="1"/>
  <c r="A149" i="12"/>
  <c r="D149" i="12"/>
  <c r="C148" i="12"/>
  <c r="B148" i="12"/>
  <c r="E148" i="12" s="1"/>
  <c r="A148" i="12"/>
  <c r="D148" i="12"/>
  <c r="C147" i="12"/>
  <c r="B147" i="12"/>
  <c r="E147" i="12" s="1"/>
  <c r="A147" i="12"/>
  <c r="D147" i="12" s="1"/>
  <c r="C146" i="12"/>
  <c r="B146" i="12"/>
  <c r="E146" i="12" s="1"/>
  <c r="A146" i="12"/>
  <c r="D146" i="12" s="1"/>
  <c r="C145" i="12"/>
  <c r="B145" i="12"/>
  <c r="E145" i="12" s="1"/>
  <c r="A145" i="12"/>
  <c r="D145" i="12" s="1"/>
  <c r="C144" i="12"/>
  <c r="B144" i="12"/>
  <c r="E144" i="12" s="1"/>
  <c r="A144" i="12"/>
  <c r="D144" i="12" s="1"/>
  <c r="C143" i="12"/>
  <c r="B143" i="12"/>
  <c r="E143" i="12" s="1"/>
  <c r="A143" i="12"/>
  <c r="D143" i="12" s="1"/>
  <c r="C142" i="12"/>
  <c r="B142" i="12"/>
  <c r="E142" i="12" s="1"/>
  <c r="A142" i="12"/>
  <c r="D142" i="12" s="1"/>
  <c r="C141" i="12"/>
  <c r="B141" i="12"/>
  <c r="E141" i="12" s="1"/>
  <c r="A141" i="12"/>
  <c r="D141" i="12" s="1"/>
  <c r="C140" i="12"/>
  <c r="B140" i="12"/>
  <c r="E140" i="12" s="1"/>
  <c r="A140" i="12"/>
  <c r="D140" i="12" s="1"/>
  <c r="C139" i="12"/>
  <c r="B139" i="12"/>
  <c r="E139" i="12"/>
  <c r="A139" i="12"/>
  <c r="D139" i="12" s="1"/>
  <c r="C138" i="12"/>
  <c r="B138" i="12"/>
  <c r="E138" i="12"/>
  <c r="A138" i="12"/>
  <c r="D138" i="12" s="1"/>
  <c r="C137" i="12"/>
  <c r="B137" i="12"/>
  <c r="E137" i="12"/>
  <c r="A137" i="12"/>
  <c r="D137" i="12"/>
  <c r="C136" i="12"/>
  <c r="B136" i="12"/>
  <c r="E136" i="12" s="1"/>
  <c r="A136" i="12"/>
  <c r="D136" i="12" s="1"/>
  <c r="C135" i="12"/>
  <c r="B135" i="12"/>
  <c r="E135" i="12"/>
  <c r="A135" i="12"/>
  <c r="D135" i="12" s="1"/>
  <c r="C134" i="12"/>
  <c r="B134" i="12"/>
  <c r="E134" i="12"/>
  <c r="A134" i="12"/>
  <c r="D134" i="12" s="1"/>
  <c r="C133" i="12"/>
  <c r="B133" i="12"/>
  <c r="E133" i="12"/>
  <c r="A133" i="12"/>
  <c r="D133" i="12"/>
  <c r="C132" i="12"/>
  <c r="B132" i="12"/>
  <c r="E132" i="12" s="1"/>
  <c r="A132" i="12"/>
  <c r="D132" i="12"/>
  <c r="C131" i="12"/>
  <c r="B131" i="12"/>
  <c r="E131" i="12" s="1"/>
  <c r="A131" i="12"/>
  <c r="D131" i="12"/>
  <c r="C130" i="12"/>
  <c r="B130" i="12"/>
  <c r="E130" i="12" s="1"/>
  <c r="A130" i="12"/>
  <c r="D130" i="12" s="1"/>
  <c r="C129" i="12"/>
  <c r="B129" i="12"/>
  <c r="E129" i="12" s="1"/>
  <c r="A129" i="12"/>
  <c r="D129" i="12" s="1"/>
  <c r="C128" i="12"/>
  <c r="B128" i="12"/>
  <c r="E128" i="12" s="1"/>
  <c r="A128" i="12"/>
  <c r="D128" i="12" s="1"/>
  <c r="C127" i="12"/>
  <c r="B127" i="12"/>
  <c r="E127" i="12"/>
  <c r="A127" i="12"/>
  <c r="D127" i="12" s="1"/>
  <c r="C126" i="12"/>
  <c r="B126" i="12"/>
  <c r="E126" i="12"/>
  <c r="A126" i="12"/>
  <c r="D126" i="12" s="1"/>
  <c r="C125" i="12"/>
  <c r="B125" i="12"/>
  <c r="E125" i="12"/>
  <c r="A125" i="12"/>
  <c r="D125" i="12" s="1"/>
  <c r="C124" i="12"/>
  <c r="B124" i="12"/>
  <c r="E124" i="12" s="1"/>
  <c r="A124" i="12"/>
  <c r="D124" i="12" s="1"/>
  <c r="C123" i="12"/>
  <c r="B123" i="12"/>
  <c r="E123" i="12" s="1"/>
  <c r="A123" i="12"/>
  <c r="D123" i="12" s="1"/>
  <c r="C122" i="12"/>
  <c r="B122" i="12"/>
  <c r="E122" i="12" s="1"/>
  <c r="A122" i="12"/>
  <c r="D122" i="12" s="1"/>
  <c r="C121" i="12"/>
  <c r="B121" i="12"/>
  <c r="E121" i="12" s="1"/>
  <c r="A121" i="12"/>
  <c r="D121" i="12" s="1"/>
  <c r="C120" i="12"/>
  <c r="B120" i="12"/>
  <c r="E120" i="12" s="1"/>
  <c r="A120" i="12"/>
  <c r="D120" i="12" s="1"/>
  <c r="C119" i="12"/>
  <c r="B119" i="12"/>
  <c r="E119" i="12" s="1"/>
  <c r="A119" i="12"/>
  <c r="D119" i="12" s="1"/>
  <c r="C118" i="12"/>
  <c r="B118" i="12"/>
  <c r="E118" i="12" s="1"/>
  <c r="A118" i="12"/>
  <c r="D118" i="12" s="1"/>
  <c r="C117" i="12"/>
  <c r="B117" i="12"/>
  <c r="E117" i="12" s="1"/>
  <c r="A117" i="12"/>
  <c r="D117" i="12" s="1"/>
  <c r="C116" i="12"/>
  <c r="B116" i="12"/>
  <c r="E116" i="12" s="1"/>
  <c r="A116" i="12"/>
  <c r="D116" i="12" s="1"/>
  <c r="C115" i="12"/>
  <c r="B115" i="12"/>
  <c r="E115" i="12"/>
  <c r="A115" i="12"/>
  <c r="D115" i="12"/>
  <c r="C114" i="12"/>
  <c r="B114" i="12"/>
  <c r="E114" i="12" s="1"/>
  <c r="A114" i="12"/>
  <c r="D114" i="12" s="1"/>
  <c r="C113" i="12"/>
  <c r="B113" i="12"/>
  <c r="E113" i="12" s="1"/>
  <c r="A113" i="12"/>
  <c r="D113" i="12" s="1"/>
  <c r="C112" i="12"/>
  <c r="B112" i="12"/>
  <c r="E112" i="12" s="1"/>
  <c r="A112" i="12"/>
  <c r="D112" i="12" s="1"/>
  <c r="C111" i="12"/>
  <c r="B111" i="12"/>
  <c r="E111" i="12" s="1"/>
  <c r="A111" i="12"/>
  <c r="D111" i="12" s="1"/>
  <c r="C110" i="12"/>
  <c r="B110" i="12"/>
  <c r="E110" i="12" s="1"/>
  <c r="A110" i="12"/>
  <c r="D110" i="12" s="1"/>
  <c r="C109" i="12"/>
  <c r="B109" i="12"/>
  <c r="E109" i="12" s="1"/>
  <c r="A109" i="12"/>
  <c r="D109" i="12" s="1"/>
  <c r="C108" i="12"/>
  <c r="B108" i="12"/>
  <c r="E108" i="12" s="1"/>
  <c r="A108" i="12"/>
  <c r="D108" i="12" s="1"/>
  <c r="C107" i="12"/>
  <c r="B107" i="12"/>
  <c r="E107" i="12" s="1"/>
  <c r="A107" i="12"/>
  <c r="D107" i="12" s="1"/>
  <c r="C106" i="12"/>
  <c r="B106" i="12"/>
  <c r="E106" i="12" s="1"/>
  <c r="A106" i="12"/>
  <c r="D106" i="12" s="1"/>
  <c r="C105" i="12"/>
  <c r="B105" i="12"/>
  <c r="E105" i="12" s="1"/>
  <c r="A105" i="12"/>
  <c r="D105" i="12"/>
  <c r="C104" i="12"/>
  <c r="B104" i="12"/>
  <c r="E104" i="12" s="1"/>
  <c r="A104" i="12"/>
  <c r="D104" i="12" s="1"/>
  <c r="C103" i="12"/>
  <c r="B103" i="12"/>
  <c r="E103" i="12" s="1"/>
  <c r="A103" i="12"/>
  <c r="D103" i="12" s="1"/>
  <c r="C102" i="12"/>
  <c r="B102" i="12"/>
  <c r="E102" i="12" s="1"/>
  <c r="A102" i="12"/>
  <c r="D102" i="12" s="1"/>
  <c r="C101" i="12"/>
  <c r="B101" i="12"/>
  <c r="E101" i="12" s="1"/>
  <c r="A101" i="12"/>
  <c r="D101" i="12" s="1"/>
  <c r="C100" i="12"/>
  <c r="B100" i="12"/>
  <c r="E100" i="12" s="1"/>
  <c r="A100" i="12"/>
  <c r="D100" i="12" s="1"/>
  <c r="C99" i="12"/>
  <c r="B99" i="12"/>
  <c r="E99" i="12"/>
  <c r="A99" i="12"/>
  <c r="D99" i="12"/>
  <c r="C98" i="12"/>
  <c r="B98" i="12"/>
  <c r="E98" i="12" s="1"/>
  <c r="A98" i="12"/>
  <c r="D98" i="12" s="1"/>
  <c r="C97" i="12"/>
  <c r="B97" i="12"/>
  <c r="E97" i="12" s="1"/>
  <c r="A97" i="12"/>
  <c r="D97" i="12" s="1"/>
  <c r="C96" i="12"/>
  <c r="B96" i="12"/>
  <c r="E96" i="12" s="1"/>
  <c r="A96" i="12"/>
  <c r="D96" i="12" s="1"/>
  <c r="C95" i="12"/>
  <c r="B95" i="12"/>
  <c r="E95" i="12"/>
  <c r="A95" i="12"/>
  <c r="D95" i="12" s="1"/>
  <c r="C94" i="12"/>
  <c r="B94" i="12"/>
  <c r="E94" i="12"/>
  <c r="A94" i="12"/>
  <c r="D94" i="12" s="1"/>
  <c r="C93" i="12"/>
  <c r="B93" i="12"/>
  <c r="E93" i="12"/>
  <c r="A93" i="12"/>
  <c r="D93" i="12"/>
  <c r="C92" i="12"/>
  <c r="B92" i="12"/>
  <c r="E92" i="12" s="1"/>
  <c r="A92" i="12"/>
  <c r="D92" i="12"/>
  <c r="C91" i="12"/>
  <c r="B91" i="12"/>
  <c r="E91" i="12" s="1"/>
  <c r="A91" i="12"/>
  <c r="D91" i="12" s="1"/>
  <c r="C90" i="12"/>
  <c r="B90" i="12"/>
  <c r="E90" i="12"/>
  <c r="A90" i="12"/>
  <c r="D90" i="12" s="1"/>
  <c r="C89" i="12"/>
  <c r="B89" i="12"/>
  <c r="E89" i="12"/>
  <c r="A89" i="12"/>
  <c r="D89" i="12" s="1"/>
  <c r="C88" i="12"/>
  <c r="B88" i="12"/>
  <c r="E88" i="12"/>
  <c r="A88" i="12"/>
  <c r="D88" i="12"/>
  <c r="C87" i="12"/>
  <c r="B87" i="12"/>
  <c r="E87" i="12" s="1"/>
  <c r="A87" i="12"/>
  <c r="D87" i="12"/>
  <c r="C86" i="12"/>
  <c r="B86" i="12"/>
  <c r="E86" i="12" s="1"/>
  <c r="A86" i="12"/>
  <c r="D86" i="12" s="1"/>
  <c r="C85" i="12"/>
  <c r="B85" i="12"/>
  <c r="E85" i="12" s="1"/>
  <c r="A85" i="12"/>
  <c r="D85" i="12" s="1"/>
  <c r="C84" i="12"/>
  <c r="B84" i="12"/>
  <c r="E84" i="12" s="1"/>
  <c r="A84" i="12"/>
  <c r="D84" i="12"/>
  <c r="C83" i="12"/>
  <c r="B83" i="12"/>
  <c r="E83" i="12" s="1"/>
  <c r="A83" i="12"/>
  <c r="D83" i="12"/>
  <c r="C82" i="12"/>
  <c r="B82" i="12"/>
  <c r="E82" i="12" s="1"/>
  <c r="A82" i="12"/>
  <c r="D82" i="12" s="1"/>
  <c r="C81" i="12"/>
  <c r="B81" i="12"/>
  <c r="E81" i="12" s="1"/>
  <c r="A81" i="12"/>
  <c r="D81" i="12" s="1"/>
  <c r="C80" i="12"/>
  <c r="B80" i="12"/>
  <c r="E80" i="12" s="1"/>
  <c r="A80" i="12"/>
  <c r="D80" i="12" s="1"/>
  <c r="C79" i="12"/>
  <c r="B79" i="12"/>
  <c r="E79" i="12" s="1"/>
  <c r="A79" i="12"/>
  <c r="D79" i="12" s="1"/>
  <c r="C78" i="12"/>
  <c r="B78" i="12"/>
  <c r="E78" i="12" s="1"/>
  <c r="A78" i="12"/>
  <c r="D78" i="12" s="1"/>
  <c r="C77" i="12"/>
  <c r="B77" i="12"/>
  <c r="E77" i="12"/>
  <c r="A77" i="12"/>
  <c r="D77" i="12" s="1"/>
  <c r="C76" i="12"/>
  <c r="B76" i="12"/>
  <c r="E76" i="12"/>
  <c r="A76" i="12"/>
  <c r="D76" i="12"/>
  <c r="C75" i="12"/>
  <c r="B75" i="12"/>
  <c r="E75" i="12" s="1"/>
  <c r="A75" i="12"/>
  <c r="D75" i="12" s="1"/>
  <c r="C74" i="12"/>
  <c r="B74" i="12"/>
  <c r="E74" i="12"/>
  <c r="A74" i="12"/>
  <c r="D74" i="12" s="1"/>
  <c r="C73" i="12"/>
  <c r="B73" i="12"/>
  <c r="E73" i="12"/>
  <c r="A73" i="12"/>
  <c r="D73" i="12" s="1"/>
  <c r="C72" i="12"/>
  <c r="B72" i="12"/>
  <c r="E72" i="12"/>
  <c r="A72" i="12"/>
  <c r="D72" i="12"/>
  <c r="C71" i="12"/>
  <c r="B71" i="12"/>
  <c r="E71" i="12" s="1"/>
  <c r="A71" i="12"/>
  <c r="D71" i="12"/>
  <c r="C70" i="12"/>
  <c r="B70" i="12"/>
  <c r="E70" i="12" s="1"/>
  <c r="A70" i="12"/>
  <c r="D70" i="12" s="1"/>
  <c r="C69" i="12"/>
  <c r="B69" i="12"/>
  <c r="E69" i="12" s="1"/>
  <c r="A69" i="12"/>
  <c r="D69" i="12" s="1"/>
  <c r="C68" i="12"/>
  <c r="B68" i="12"/>
  <c r="E68" i="12" s="1"/>
  <c r="A68" i="12"/>
  <c r="D68" i="12" s="1"/>
  <c r="C67" i="12"/>
  <c r="B67" i="12"/>
  <c r="E67" i="12" s="1"/>
  <c r="A67" i="12"/>
  <c r="D67" i="12" s="1"/>
  <c r="C66" i="12"/>
  <c r="B66" i="12"/>
  <c r="E66" i="12"/>
  <c r="A66" i="12"/>
  <c r="D66" i="12" s="1"/>
  <c r="C65" i="12"/>
  <c r="B65" i="12"/>
  <c r="E65" i="12" s="1"/>
  <c r="A65" i="12"/>
  <c r="D65" i="12" s="1"/>
  <c r="C64" i="12"/>
  <c r="B64" i="12"/>
  <c r="E64" i="12" s="1"/>
  <c r="A64" i="12"/>
  <c r="D64" i="12"/>
  <c r="C63" i="12"/>
  <c r="B63" i="12"/>
  <c r="E63" i="12" s="1"/>
  <c r="A63" i="12"/>
  <c r="D63" i="12"/>
  <c r="C62" i="12"/>
  <c r="B62" i="12"/>
  <c r="E62" i="12" s="1"/>
  <c r="A62" i="12"/>
  <c r="D62" i="12" s="1"/>
  <c r="C61" i="12"/>
  <c r="B61" i="12"/>
  <c r="E61" i="12" s="1"/>
  <c r="A61" i="12"/>
  <c r="D61" i="12" s="1"/>
  <c r="C60" i="12"/>
  <c r="B60" i="12"/>
  <c r="E60" i="12" s="1"/>
  <c r="A60" i="12"/>
  <c r="C59" i="12"/>
  <c r="B59" i="12"/>
  <c r="E59" i="12" s="1"/>
  <c r="A59" i="12"/>
  <c r="D59" i="12"/>
  <c r="C58" i="12"/>
  <c r="B58" i="12"/>
  <c r="E58" i="12" s="1"/>
  <c r="A58" i="12"/>
  <c r="D58" i="12" s="1"/>
  <c r="C57" i="12"/>
  <c r="B57" i="12"/>
  <c r="E57" i="12" s="1"/>
  <c r="A57" i="12"/>
  <c r="D57" i="12" s="1"/>
  <c r="C56" i="12"/>
  <c r="B56" i="12"/>
  <c r="E56" i="12" s="1"/>
  <c r="A56" i="12"/>
  <c r="D56" i="12" s="1"/>
  <c r="C55" i="12"/>
  <c r="B55" i="12"/>
  <c r="E55" i="12" s="1"/>
  <c r="A55" i="12"/>
  <c r="D55" i="12" s="1"/>
  <c r="C54" i="12"/>
  <c r="B54" i="12"/>
  <c r="E54" i="12" s="1"/>
  <c r="A54" i="12"/>
  <c r="D54" i="12" s="1"/>
  <c r="C53" i="12"/>
  <c r="B53" i="12"/>
  <c r="E53" i="12" s="1"/>
  <c r="A53" i="12"/>
  <c r="D53" i="12" s="1"/>
  <c r="C52" i="12"/>
  <c r="B52" i="12"/>
  <c r="E52" i="12" s="1"/>
  <c r="A52" i="12"/>
  <c r="D52" i="12" s="1"/>
  <c r="C51" i="12"/>
  <c r="B51" i="12"/>
  <c r="E51" i="12" s="1"/>
  <c r="A51" i="12"/>
  <c r="D51" i="12" s="1"/>
  <c r="C50" i="12"/>
  <c r="B50" i="12"/>
  <c r="E50" i="12" s="1"/>
  <c r="A50" i="12"/>
  <c r="D50" i="12" s="1"/>
  <c r="C49" i="12"/>
  <c r="B49" i="12"/>
  <c r="E49" i="12"/>
  <c r="A49" i="12"/>
  <c r="D49" i="12" s="1"/>
  <c r="C48" i="12"/>
  <c r="B48" i="12"/>
  <c r="E48" i="12" s="1"/>
  <c r="A48" i="12"/>
  <c r="D48" i="12" s="1"/>
  <c r="C47" i="12"/>
  <c r="B47" i="12"/>
  <c r="E47" i="12" s="1"/>
  <c r="A47" i="12"/>
  <c r="D47" i="12"/>
  <c r="C46" i="12"/>
  <c r="B46" i="12"/>
  <c r="E46" i="12" s="1"/>
  <c r="A46" i="12"/>
  <c r="D46" i="12"/>
  <c r="C45" i="12"/>
  <c r="B45" i="12"/>
  <c r="E45" i="12" s="1"/>
  <c r="A45" i="12"/>
  <c r="D45" i="12"/>
  <c r="C44" i="12"/>
  <c r="B44" i="12"/>
  <c r="E44" i="12" s="1"/>
  <c r="A44" i="12"/>
  <c r="D44" i="12" s="1"/>
  <c r="C43" i="12"/>
  <c r="B43" i="12"/>
  <c r="E43" i="12" s="1"/>
  <c r="A43" i="12"/>
  <c r="D43" i="12" s="1"/>
  <c r="C42" i="12"/>
  <c r="B42" i="12"/>
  <c r="E42" i="12" s="1"/>
  <c r="A42" i="12"/>
  <c r="D42" i="12" s="1"/>
  <c r="C41" i="12"/>
  <c r="B41" i="12"/>
  <c r="E41" i="12"/>
  <c r="A41" i="12"/>
  <c r="D41" i="12" s="1"/>
  <c r="C40" i="12"/>
  <c r="B40" i="12"/>
  <c r="E40" i="12"/>
  <c r="A40" i="12"/>
  <c r="D40" i="12" s="1"/>
  <c r="C39" i="12"/>
  <c r="B39" i="12"/>
  <c r="E39" i="12"/>
  <c r="A39" i="12"/>
  <c r="D39" i="12" s="1"/>
  <c r="C38" i="12"/>
  <c r="B38" i="12"/>
  <c r="E38" i="12" s="1"/>
  <c r="A38" i="12"/>
  <c r="D38" i="12" s="1"/>
  <c r="C37" i="12"/>
  <c r="B37" i="12"/>
  <c r="E37" i="12" s="1"/>
  <c r="A37" i="12"/>
  <c r="D37" i="12" s="1"/>
  <c r="C36" i="12"/>
  <c r="B36" i="12"/>
  <c r="E36" i="12" s="1"/>
  <c r="A36" i="12"/>
  <c r="D36" i="12" s="1"/>
  <c r="C35" i="12"/>
  <c r="B35" i="12"/>
  <c r="E35" i="12" s="1"/>
  <c r="A35" i="12"/>
  <c r="D35" i="12" s="1"/>
  <c r="C34" i="12"/>
  <c r="B34" i="12"/>
  <c r="E34" i="12" s="1"/>
  <c r="A34" i="12"/>
  <c r="D34" i="12" s="1"/>
  <c r="C33" i="12"/>
  <c r="B33" i="12"/>
  <c r="E33" i="12"/>
  <c r="A33" i="12"/>
  <c r="D33" i="12" s="1"/>
  <c r="C32" i="12"/>
  <c r="B32" i="12"/>
  <c r="E32" i="12" s="1"/>
  <c r="A32" i="12"/>
  <c r="D32" i="12" s="1"/>
  <c r="C31" i="12"/>
  <c r="B31" i="12"/>
  <c r="E31" i="12" s="1"/>
  <c r="A31" i="12"/>
  <c r="D31" i="12"/>
  <c r="C30" i="12"/>
  <c r="B30" i="12"/>
  <c r="E30" i="12" s="1"/>
  <c r="A30" i="12"/>
  <c r="D30" i="12"/>
  <c r="C29" i="12"/>
  <c r="B29" i="12"/>
  <c r="E29" i="12" s="1"/>
  <c r="A29" i="12"/>
  <c r="D29" i="12" s="1"/>
  <c r="C28" i="12"/>
  <c r="B28" i="12"/>
  <c r="E28" i="12" s="1"/>
  <c r="A28" i="12"/>
  <c r="D28" i="12" s="1"/>
  <c r="C27" i="12"/>
  <c r="B27" i="12"/>
  <c r="E27" i="12" s="1"/>
  <c r="A27" i="12"/>
  <c r="D27" i="12" s="1"/>
  <c r="C26" i="12"/>
  <c r="B26" i="12"/>
  <c r="E26" i="12" s="1"/>
  <c r="A26" i="12"/>
  <c r="D26" i="12" s="1"/>
  <c r="C25" i="12"/>
  <c r="B25" i="12"/>
  <c r="E25" i="12" s="1"/>
  <c r="A25" i="12"/>
  <c r="D25" i="12" s="1"/>
  <c r="C24" i="12"/>
  <c r="B24" i="12"/>
  <c r="E24" i="12" s="1"/>
  <c r="A24" i="12"/>
  <c r="D24" i="12" s="1"/>
  <c r="C23" i="12"/>
  <c r="B23" i="12"/>
  <c r="E23" i="12" s="1"/>
  <c r="A23" i="12"/>
  <c r="D23" i="12" s="1"/>
  <c r="C22" i="12"/>
  <c r="B22" i="12"/>
  <c r="E22" i="12" s="1"/>
  <c r="A22" i="12"/>
  <c r="D22" i="12" s="1"/>
  <c r="C21" i="12"/>
  <c r="B21" i="12"/>
  <c r="E21" i="12" s="1"/>
  <c r="A21" i="12"/>
  <c r="D21" i="12" s="1"/>
  <c r="C20" i="12"/>
  <c r="B20" i="12"/>
  <c r="E20" i="12"/>
  <c r="A20" i="12"/>
  <c r="D20" i="12" s="1"/>
  <c r="C19" i="12"/>
  <c r="B19" i="12"/>
  <c r="E19" i="12"/>
  <c r="A19" i="12"/>
  <c r="D19" i="12" s="1"/>
  <c r="C18" i="12"/>
  <c r="B18" i="12"/>
  <c r="E18" i="12" s="1"/>
  <c r="A18" i="12"/>
  <c r="D18" i="12" s="1"/>
  <c r="C17" i="12"/>
  <c r="B17" i="12"/>
  <c r="E17" i="12" s="1"/>
  <c r="A17" i="12"/>
  <c r="D17" i="12" s="1"/>
  <c r="C16" i="12"/>
  <c r="B16" i="12"/>
  <c r="E16" i="12" s="1"/>
  <c r="A16" i="12"/>
  <c r="D16" i="12" s="1"/>
  <c r="C15" i="12"/>
  <c r="B15" i="12"/>
  <c r="E15" i="12" s="1"/>
  <c r="A15" i="12"/>
  <c r="D15" i="12" s="1"/>
  <c r="C14" i="12"/>
  <c r="B14" i="12"/>
  <c r="E14" i="12" s="1"/>
  <c r="A14" i="12"/>
  <c r="D14" i="12" s="1"/>
  <c r="C13" i="12"/>
  <c r="B13" i="12"/>
  <c r="E13" i="12" s="1"/>
  <c r="A13" i="12"/>
  <c r="D13" i="12" s="1"/>
  <c r="C12" i="12"/>
  <c r="B12" i="12"/>
  <c r="E12" i="12"/>
  <c r="A12" i="12"/>
  <c r="D12" i="12" s="1"/>
  <c r="C11" i="12"/>
  <c r="B11" i="12"/>
  <c r="E11" i="12"/>
  <c r="A11" i="12"/>
  <c r="D11" i="12"/>
  <c r="C10" i="12"/>
  <c r="B10" i="12"/>
  <c r="E10" i="12" s="1"/>
  <c r="A10" i="12"/>
  <c r="C9" i="12"/>
  <c r="B9" i="12"/>
  <c r="E9" i="12"/>
  <c r="A9" i="12"/>
  <c r="D9" i="12" s="1"/>
  <c r="C8" i="12"/>
  <c r="B8" i="12"/>
  <c r="E8" i="12"/>
  <c r="A8" i="12"/>
  <c r="D8" i="12" s="1"/>
  <c r="C7" i="12"/>
  <c r="B7" i="12"/>
  <c r="E7" i="12"/>
  <c r="A7" i="12"/>
  <c r="C6" i="12"/>
  <c r="B6" i="12"/>
  <c r="E6" i="12"/>
  <c r="A6" i="12"/>
  <c r="D6" i="12"/>
  <c r="C5" i="12"/>
  <c r="B5" i="12"/>
  <c r="E5" i="12" s="1"/>
  <c r="A5" i="12"/>
  <c r="D5" i="12"/>
  <c r="L27" i="8"/>
  <c r="L11" i="9" s="1"/>
  <c r="L13" i="8"/>
  <c r="L8" i="9" s="1"/>
  <c r="L35" i="8"/>
  <c r="L8" i="8"/>
  <c r="L7" i="9" s="1"/>
  <c r="B7" i="9" s="1"/>
  <c r="Q8" i="8"/>
  <c r="L23" i="8"/>
  <c r="L9" i="9"/>
  <c r="B9" i="9" s="1"/>
  <c r="L25" i="8"/>
  <c r="L10" i="9" s="1"/>
  <c r="L29" i="8"/>
  <c r="L12" i="9" s="1"/>
  <c r="B12" i="9" s="1"/>
  <c r="L31" i="8"/>
  <c r="L13" i="9" s="1"/>
  <c r="B13" i="9" s="1"/>
  <c r="L37" i="8"/>
  <c r="L15" i="9" s="1"/>
  <c r="B15" i="9" s="1"/>
  <c r="L39" i="8"/>
  <c r="L16" i="9" s="1"/>
  <c r="B16" i="9" s="1"/>
  <c r="L41" i="8"/>
  <c r="L43" i="8"/>
  <c r="L18" i="9" s="1"/>
  <c r="B18" i="9" s="1"/>
  <c r="B10" i="9"/>
  <c r="L17" i="9"/>
  <c r="B17" i="9" s="1"/>
  <c r="M8" i="8"/>
  <c r="L19" i="9"/>
  <c r="B19" i="9" s="1"/>
  <c r="M13" i="8"/>
  <c r="L20" i="9" s="1"/>
  <c r="B20" i="9" s="1"/>
  <c r="M23" i="8"/>
  <c r="L21" i="9" s="1"/>
  <c r="B21" i="9"/>
  <c r="M25" i="8"/>
  <c r="M27" i="8"/>
  <c r="L23" i="9"/>
  <c r="B23" i="9"/>
  <c r="M29" i="8"/>
  <c r="L24" i="9"/>
  <c r="B24" i="9"/>
  <c r="M31" i="8"/>
  <c r="M35" i="8"/>
  <c r="L26" i="9"/>
  <c r="B26" i="9" s="1"/>
  <c r="M37" i="8"/>
  <c r="L27" i="9"/>
  <c r="B27" i="9" s="1"/>
  <c r="M39" i="8"/>
  <c r="L28" i="9"/>
  <c r="B28" i="9"/>
  <c r="M41" i="8"/>
  <c r="L29" i="9" s="1"/>
  <c r="B29" i="9" s="1"/>
  <c r="M43" i="8"/>
  <c r="L30" i="9"/>
  <c r="B30" i="9" s="1"/>
  <c r="N8" i="8"/>
  <c r="L31" i="9" s="1"/>
  <c r="B31" i="9" s="1"/>
  <c r="N13" i="8"/>
  <c r="L32" i="9"/>
  <c r="B32" i="9" s="1"/>
  <c r="N23" i="8"/>
  <c r="L33" i="9" s="1"/>
  <c r="B33" i="9"/>
  <c r="N25" i="8"/>
  <c r="L34" i="9" s="1"/>
  <c r="B34" i="9" s="1"/>
  <c r="N27" i="8"/>
  <c r="L35" i="9"/>
  <c r="B35" i="9" s="1"/>
  <c r="N29" i="8"/>
  <c r="L36" i="9" s="1"/>
  <c r="B36" i="9" s="1"/>
  <c r="N31" i="8"/>
  <c r="L37" i="9" s="1"/>
  <c r="B37" i="9"/>
  <c r="N35" i="8"/>
  <c r="L38" i="9"/>
  <c r="B38" i="9" s="1"/>
  <c r="N37" i="8"/>
  <c r="L39" i="9"/>
  <c r="B39" i="9" s="1"/>
  <c r="N39" i="8"/>
  <c r="L40" i="9"/>
  <c r="B40" i="9"/>
  <c r="N41" i="8"/>
  <c r="L41" i="9" s="1"/>
  <c r="B41" i="9" s="1"/>
  <c r="N43" i="8"/>
  <c r="L42" i="9"/>
  <c r="B42" i="9" s="1"/>
  <c r="O8" i="8"/>
  <c r="L43" i="9" s="1"/>
  <c r="B43" i="9" s="1"/>
  <c r="O13" i="8"/>
  <c r="L44" i="9"/>
  <c r="B44" i="9" s="1"/>
  <c r="O23" i="8"/>
  <c r="L45" i="9" s="1"/>
  <c r="B45" i="9" s="1"/>
  <c r="O25" i="8"/>
  <c r="L46" i="9" s="1"/>
  <c r="B46" i="9" s="1"/>
  <c r="O27" i="8"/>
  <c r="L47" i="9"/>
  <c r="B47" i="9" s="1"/>
  <c r="O29" i="8"/>
  <c r="L48" i="9"/>
  <c r="B48" i="9"/>
  <c r="O31" i="8"/>
  <c r="L49" i="9" s="1"/>
  <c r="B49" i="9" s="1"/>
  <c r="O35" i="8"/>
  <c r="L50" i="9"/>
  <c r="B50" i="9" s="1"/>
  <c r="O37" i="8"/>
  <c r="L51" i="9" s="1"/>
  <c r="B51" i="9" s="1"/>
  <c r="O39" i="8"/>
  <c r="L52" i="9" s="1"/>
  <c r="B52" i="9" s="1"/>
  <c r="O41" i="8"/>
  <c r="L53" i="9" s="1"/>
  <c r="B53" i="9"/>
  <c r="O43" i="8"/>
  <c r="L54" i="9"/>
  <c r="B54" i="9" s="1"/>
  <c r="P8" i="8"/>
  <c r="L55" i="9"/>
  <c r="B55" i="9" s="1"/>
  <c r="P13" i="8"/>
  <c r="L56" i="9"/>
  <c r="B56" i="9" s="1"/>
  <c r="P23" i="8"/>
  <c r="L57" i="9" s="1"/>
  <c r="B57" i="9"/>
  <c r="P25" i="8"/>
  <c r="L58" i="9" s="1"/>
  <c r="B58" i="9" s="1"/>
  <c r="P27" i="8"/>
  <c r="L59" i="9"/>
  <c r="B59" i="9" s="1"/>
  <c r="P29" i="8"/>
  <c r="L60" i="9" s="1"/>
  <c r="B60" i="9" s="1"/>
  <c r="P31" i="8"/>
  <c r="L61" i="9" s="1"/>
  <c r="B61" i="9"/>
  <c r="P35" i="8"/>
  <c r="L62" i="9" s="1"/>
  <c r="B62" i="9" s="1"/>
  <c r="P37" i="8"/>
  <c r="L63" i="9"/>
  <c r="B63" i="9"/>
  <c r="P39" i="8"/>
  <c r="L64" i="9"/>
  <c r="B64" i="9"/>
  <c r="P41" i="8"/>
  <c r="L65" i="9" s="1"/>
  <c r="B65" i="9" s="1"/>
  <c r="P43" i="8"/>
  <c r="L66" i="9" s="1"/>
  <c r="B66" i="9" s="1"/>
  <c r="Q23" i="8"/>
  <c r="L69" i="9" s="1"/>
  <c r="B69" i="9"/>
  <c r="Q25" i="8"/>
  <c r="L70" i="9" s="1"/>
  <c r="B70" i="9" s="1"/>
  <c r="Q27" i="8"/>
  <c r="L71" i="9"/>
  <c r="B71" i="9" s="1"/>
  <c r="Q29" i="8"/>
  <c r="L72" i="9" s="1"/>
  <c r="B72" i="9" s="1"/>
  <c r="Q31" i="8"/>
  <c r="L73" i="9" s="1"/>
  <c r="B73" i="9" s="1"/>
  <c r="Q35" i="8"/>
  <c r="L74" i="9"/>
  <c r="B74" i="9" s="1"/>
  <c r="Q37" i="8"/>
  <c r="L75" i="9" s="1"/>
  <c r="B75" i="9"/>
  <c r="Q39" i="8"/>
  <c r="L76" i="9"/>
  <c r="B76" i="9" s="1"/>
  <c r="Q41" i="8"/>
  <c r="L77" i="9" s="1"/>
  <c r="B77" i="9"/>
  <c r="Q43" i="8"/>
  <c r="L78" i="9" s="1"/>
  <c r="B78" i="9" s="1"/>
  <c r="R8" i="8"/>
  <c r="L79" i="9" s="1"/>
  <c r="B79" i="9" s="1"/>
  <c r="R13" i="8"/>
  <c r="L80" i="9"/>
  <c r="B80" i="9" s="1"/>
  <c r="R23" i="8"/>
  <c r="L81" i="9" s="1"/>
  <c r="B81" i="9" s="1"/>
  <c r="R25" i="8"/>
  <c r="L82" i="9" s="1"/>
  <c r="B82" i="9" s="1"/>
  <c r="R27" i="8"/>
  <c r="L83" i="9"/>
  <c r="B83" i="9" s="1"/>
  <c r="R29" i="8"/>
  <c r="L84" i="9"/>
  <c r="B84" i="9" s="1"/>
  <c r="R31" i="8"/>
  <c r="L85" i="9" s="1"/>
  <c r="B85" i="9" s="1"/>
  <c r="R35" i="8"/>
  <c r="R37" i="8"/>
  <c r="R39" i="8"/>
  <c r="L88" i="9"/>
  <c r="B88" i="9" s="1"/>
  <c r="R41" i="8"/>
  <c r="R43" i="8"/>
  <c r="L90" i="9" s="1"/>
  <c r="B90" i="9" s="1"/>
  <c r="S8" i="8"/>
  <c r="S13" i="8"/>
  <c r="L92" i="9"/>
  <c r="B92" i="9" s="1"/>
  <c r="S23" i="8"/>
  <c r="L93" i="9" s="1"/>
  <c r="B93" i="9" s="1"/>
  <c r="S25" i="8"/>
  <c r="L94" i="9"/>
  <c r="B94" i="9" s="1"/>
  <c r="S27" i="8"/>
  <c r="S29" i="8"/>
  <c r="L96" i="9"/>
  <c r="B96" i="9" s="1"/>
  <c r="S31" i="8"/>
  <c r="L97" i="9"/>
  <c r="B97" i="9" s="1"/>
  <c r="S35" i="8"/>
  <c r="L98" i="9"/>
  <c r="B98" i="9" s="1"/>
  <c r="S37" i="8"/>
  <c r="L99" i="9" s="1"/>
  <c r="B99" i="9"/>
  <c r="S39" i="8"/>
  <c r="L100" i="9" s="1"/>
  <c r="B100" i="9" s="1"/>
  <c r="S41" i="8"/>
  <c r="L101" i="9"/>
  <c r="B101" i="9" s="1"/>
  <c r="S43" i="8"/>
  <c r="L102" i="9" s="1"/>
  <c r="B102" i="9" s="1"/>
  <c r="T8" i="8"/>
  <c r="L103" i="9" s="1"/>
  <c r="B103" i="9"/>
  <c r="T13" i="8"/>
  <c r="L104" i="9"/>
  <c r="B104" i="9" s="1"/>
  <c r="T23" i="8"/>
  <c r="L105" i="9"/>
  <c r="B105" i="9" s="1"/>
  <c r="T25" i="8"/>
  <c r="L106" i="9"/>
  <c r="B106" i="9" s="1"/>
  <c r="T27" i="8"/>
  <c r="L107" i="9" s="1"/>
  <c r="B107" i="9"/>
  <c r="T29" i="8"/>
  <c r="T31" i="8"/>
  <c r="L109" i="9"/>
  <c r="B109" i="9"/>
  <c r="T35" i="8"/>
  <c r="L110" i="9"/>
  <c r="B110" i="9"/>
  <c r="T37" i="8"/>
  <c r="L111" i="9" s="1"/>
  <c r="B111" i="9" s="1"/>
  <c r="T39" i="8"/>
  <c r="L112" i="9"/>
  <c r="B112" i="9" s="1"/>
  <c r="T41" i="8"/>
  <c r="L113" i="9" s="1"/>
  <c r="B113" i="9" s="1"/>
  <c r="T43" i="8"/>
  <c r="L114" i="9" s="1"/>
  <c r="B114" i="9" s="1"/>
  <c r="U8" i="8"/>
  <c r="L115" i="9" s="1"/>
  <c r="B115" i="9"/>
  <c r="U13" i="8"/>
  <c r="L116" i="9"/>
  <c r="B116" i="9" s="1"/>
  <c r="U23" i="8"/>
  <c r="L117" i="9"/>
  <c r="B117" i="9" s="1"/>
  <c r="U25" i="8"/>
  <c r="L118" i="9"/>
  <c r="B118" i="9"/>
  <c r="U27" i="8"/>
  <c r="L119" i="9" s="1"/>
  <c r="B119" i="9"/>
  <c r="U29" i="8"/>
  <c r="L120" i="9"/>
  <c r="B120" i="9" s="1"/>
  <c r="U31" i="8"/>
  <c r="L121" i="9" s="1"/>
  <c r="B121" i="9" s="1"/>
  <c r="U35" i="8"/>
  <c r="L122" i="9"/>
  <c r="B122" i="9" s="1"/>
  <c r="U37" i="8"/>
  <c r="L123" i="9" s="1"/>
  <c r="B123" i="9"/>
  <c r="U39" i="8"/>
  <c r="L124" i="9"/>
  <c r="B124" i="9" s="1"/>
  <c r="U41" i="8"/>
  <c r="L125" i="9" s="1"/>
  <c r="B125" i="9"/>
  <c r="U43" i="8"/>
  <c r="L126" i="9" s="1"/>
  <c r="B126" i="9" s="1"/>
  <c r="V8" i="8"/>
  <c r="L127" i="9" s="1"/>
  <c r="B127" i="9" s="1"/>
  <c r="V13" i="8"/>
  <c r="L128" i="9"/>
  <c r="B128" i="9" s="1"/>
  <c r="V23" i="8"/>
  <c r="V25" i="8"/>
  <c r="L130" i="9"/>
  <c r="B130" i="9" s="1"/>
  <c r="V27" i="8"/>
  <c r="L131" i="9" s="1"/>
  <c r="B131" i="9"/>
  <c r="V29" i="8"/>
  <c r="L132" i="9"/>
  <c r="B132" i="9" s="1"/>
  <c r="V31" i="8"/>
  <c r="L133" i="9" s="1"/>
  <c r="B133" i="9"/>
  <c r="V35" i="8"/>
  <c r="L134" i="9" s="1"/>
  <c r="B134" i="9" s="1"/>
  <c r="V37" i="8"/>
  <c r="L135" i="9" s="1"/>
  <c r="B135" i="9" s="1"/>
  <c r="V39" i="8"/>
  <c r="L136" i="9"/>
  <c r="B136" i="9" s="1"/>
  <c r="V41" i="8"/>
  <c r="L137" i="9" s="1"/>
  <c r="B137" i="9" s="1"/>
  <c r="V43" i="8"/>
  <c r="L138" i="9"/>
  <c r="B138" i="9" s="1"/>
  <c r="W8" i="8"/>
  <c r="L139" i="9" s="1"/>
  <c r="B139" i="9"/>
  <c r="W13" i="8"/>
  <c r="L140" i="9"/>
  <c r="B140" i="9" s="1"/>
  <c r="W23" i="8"/>
  <c r="L141" i="9" s="1"/>
  <c r="B141" i="9"/>
  <c r="W25" i="8"/>
  <c r="L142" i="9" s="1"/>
  <c r="B142" i="9" s="1"/>
  <c r="W27" i="8"/>
  <c r="L143" i="9" s="1"/>
  <c r="B143" i="9" s="1"/>
  <c r="W29" i="8"/>
  <c r="L144" i="9"/>
  <c r="B144" i="9" s="1"/>
  <c r="W31" i="8"/>
  <c r="L145" i="9" s="1"/>
  <c r="B145" i="9" s="1"/>
  <c r="W35" i="8"/>
  <c r="L146" i="9"/>
  <c r="B146" i="9" s="1"/>
  <c r="W37" i="8"/>
  <c r="L147" i="9" s="1"/>
  <c r="B147" i="9"/>
  <c r="W39" i="8"/>
  <c r="L148" i="9"/>
  <c r="B148" i="9" s="1"/>
  <c r="W41" i="8"/>
  <c r="L149" i="9" s="1"/>
  <c r="B149" i="9"/>
  <c r="W43" i="8"/>
  <c r="L150" i="9" s="1"/>
  <c r="B150" i="9" s="1"/>
  <c r="X8" i="8"/>
  <c r="L151" i="9" s="1"/>
  <c r="B151" i="9" s="1"/>
  <c r="X13" i="8"/>
  <c r="L152" i="9"/>
  <c r="B152" i="9" s="1"/>
  <c r="X23" i="8"/>
  <c r="L153" i="9" s="1"/>
  <c r="B153" i="9" s="1"/>
  <c r="X25" i="8"/>
  <c r="L154" i="9"/>
  <c r="B154" i="9" s="1"/>
  <c r="X27" i="8"/>
  <c r="L155" i="9" s="1"/>
  <c r="B155" i="9" s="1"/>
  <c r="X29" i="8"/>
  <c r="L156" i="9"/>
  <c r="B156" i="9" s="1"/>
  <c r="X31" i="8"/>
  <c r="L157" i="9" s="1"/>
  <c r="B157" i="9" s="1"/>
  <c r="X35" i="8"/>
  <c r="L158" i="9" s="1"/>
  <c r="B158" i="9" s="1"/>
  <c r="X37" i="8"/>
  <c r="X39" i="8"/>
  <c r="X41" i="8"/>
  <c r="L161" i="9"/>
  <c r="B161" i="9" s="1"/>
  <c r="X43" i="8"/>
  <c r="Y8" i="8"/>
  <c r="L163" i="9" s="1"/>
  <c r="B163" i="9" s="1"/>
  <c r="Y13" i="8"/>
  <c r="L164" i="9" s="1"/>
  <c r="B164" i="9"/>
  <c r="Y23" i="8"/>
  <c r="Y25" i="8"/>
  <c r="L166" i="9"/>
  <c r="B166" i="9"/>
  <c r="Y27" i="8"/>
  <c r="L167" i="9" s="1"/>
  <c r="B167" i="9" s="1"/>
  <c r="Y29" i="8"/>
  <c r="L168" i="9" s="1"/>
  <c r="B168" i="9" s="1"/>
  <c r="Y31" i="8"/>
  <c r="L169" i="9"/>
  <c r="B169" i="9"/>
  <c r="Y35" i="8"/>
  <c r="L170" i="9"/>
  <c r="B170" i="9"/>
  <c r="Y37" i="8"/>
  <c r="L171" i="9" s="1"/>
  <c r="B171" i="9" s="1"/>
  <c r="Y39" i="8"/>
  <c r="L172" i="9"/>
  <c r="B172" i="9" s="1"/>
  <c r="Y41" i="8"/>
  <c r="L173" i="9" s="1"/>
  <c r="B173" i="9" s="1"/>
  <c r="Y43" i="8"/>
  <c r="L174" i="9" s="1"/>
  <c r="B174" i="9" s="1"/>
  <c r="L91" i="9"/>
  <c r="B91" i="9" s="1"/>
  <c r="Z39" i="8"/>
  <c r="L184" i="9" s="1"/>
  <c r="B184" i="9" s="1"/>
  <c r="K176" i="9"/>
  <c r="K177" i="9" s="1"/>
  <c r="K178" i="9"/>
  <c r="K179" i="9"/>
  <c r="K180" i="9" s="1"/>
  <c r="K181" i="9" s="1"/>
  <c r="K182" i="9" s="1"/>
  <c r="K183" i="9"/>
  <c r="K184" i="9" s="1"/>
  <c r="K185" i="9" s="1"/>
  <c r="K186" i="9" s="1"/>
  <c r="K44" i="9"/>
  <c r="K45" i="9"/>
  <c r="K46" i="9" s="1"/>
  <c r="K47" i="9"/>
  <c r="K48" i="9" s="1"/>
  <c r="K49" i="9" s="1"/>
  <c r="K8" i="9"/>
  <c r="K9" i="9" s="1"/>
  <c r="K10" i="9"/>
  <c r="K11" i="9"/>
  <c r="K12" i="9" s="1"/>
  <c r="K13" i="9" s="1"/>
  <c r="K14" i="9" s="1"/>
  <c r="K15" i="9"/>
  <c r="K16" i="9" s="1"/>
  <c r="K17" i="9" s="1"/>
  <c r="K18" i="9" s="1"/>
  <c r="Z9" i="8"/>
  <c r="Z10" i="8"/>
  <c r="Z11" i="8"/>
  <c r="Z12" i="8"/>
  <c r="Z14" i="8"/>
  <c r="Z16" i="8"/>
  <c r="Z17" i="8"/>
  <c r="Z18" i="8"/>
  <c r="Z19" i="8"/>
  <c r="Z20" i="8"/>
  <c r="Z21" i="8"/>
  <c r="Z22" i="8"/>
  <c r="Z24" i="8"/>
  <c r="Z26" i="8"/>
  <c r="Z28" i="8"/>
  <c r="Z30" i="8"/>
  <c r="Z32" i="8"/>
  <c r="Z33" i="8"/>
  <c r="Z34" i="8"/>
  <c r="Z36" i="8"/>
  <c r="Z38" i="8"/>
  <c r="Z40" i="8"/>
  <c r="Z42" i="8"/>
  <c r="Z44" i="8"/>
  <c r="Z45" i="8"/>
  <c r="K92" i="9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E8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K137" i="9"/>
  <c r="K138" i="9" s="1"/>
  <c r="K140" i="9"/>
  <c r="K141" i="9"/>
  <c r="K142" i="9" s="1"/>
  <c r="K143" i="9" s="1"/>
  <c r="K144" i="9" s="1"/>
  <c r="K145" i="9" s="1"/>
  <c r="K146" i="9" s="1"/>
  <c r="K147" i="9" s="1"/>
  <c r="K148" i="9" s="1"/>
  <c r="K149" i="9" s="1"/>
  <c r="K150" i="9" s="1"/>
  <c r="K152" i="9"/>
  <c r="K153" i="9"/>
  <c r="K154" i="9" s="1"/>
  <c r="K155" i="9" s="1"/>
  <c r="K156" i="9" s="1"/>
  <c r="K157" i="9" s="1"/>
  <c r="K158" i="9" s="1"/>
  <c r="K159" i="9" s="1"/>
  <c r="K160" i="9" s="1"/>
  <c r="K161" i="9" s="1"/>
  <c r="K162" i="9" s="1"/>
  <c r="K164" i="9"/>
  <c r="K165" i="9" s="1"/>
  <c r="K166" i="9" s="1"/>
  <c r="K167" i="9" s="1"/>
  <c r="K168" i="9" s="1"/>
  <c r="K169" i="9" s="1"/>
  <c r="K170" i="9" s="1"/>
  <c r="K171" i="9"/>
  <c r="K172" i="9" s="1"/>
  <c r="K173" i="9" s="1"/>
  <c r="K174" i="9" s="1"/>
  <c r="K104" i="9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6" i="9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8" i="9"/>
  <c r="K129" i="9"/>
  <c r="K130" i="9"/>
  <c r="K131" i="9" s="1"/>
  <c r="K132" i="9" s="1"/>
  <c r="K133" i="9" s="1"/>
  <c r="K134" i="9" s="1"/>
  <c r="K135" i="9" s="1"/>
  <c r="K51" i="9"/>
  <c r="K52" i="9"/>
  <c r="K53" i="9" s="1"/>
  <c r="K54" i="9" s="1"/>
  <c r="K56" i="9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8" i="9"/>
  <c r="K69" i="9" s="1"/>
  <c r="K70" i="9" s="1"/>
  <c r="K71" i="9" s="1"/>
  <c r="K72" i="9"/>
  <c r="K73" i="9" s="1"/>
  <c r="K74" i="9"/>
  <c r="K75" i="9" s="1"/>
  <c r="K76" i="9" s="1"/>
  <c r="K77" i="9" s="1"/>
  <c r="K78" i="9"/>
  <c r="K80" i="9"/>
  <c r="K81" i="9" s="1"/>
  <c r="K82" i="9" s="1"/>
  <c r="K83" i="9" s="1"/>
  <c r="K84" i="9"/>
  <c r="K85" i="9"/>
  <c r="K86" i="9" s="1"/>
  <c r="K87" i="9" s="1"/>
  <c r="K88" i="9" s="1"/>
  <c r="K89" i="9"/>
  <c r="K90" i="9" s="1"/>
  <c r="K20" i="9"/>
  <c r="K21" i="9"/>
  <c r="K22" i="9" s="1"/>
  <c r="K23" i="9" s="1"/>
  <c r="K24" i="9" s="1"/>
  <c r="K25" i="9"/>
  <c r="K26" i="9" s="1"/>
  <c r="K27" i="9" s="1"/>
  <c r="K28" i="9" s="1"/>
  <c r="K29" i="9" s="1"/>
  <c r="K30" i="9" s="1"/>
  <c r="K32" i="9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F2" i="9"/>
  <c r="F1" i="9"/>
  <c r="C49" i="8"/>
  <c r="B49" i="8"/>
  <c r="A49" i="8"/>
  <c r="E9" i="8"/>
  <c r="E10" i="8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8" i="8" s="1"/>
  <c r="AA9" i="8"/>
  <c r="B9" i="8" s="1"/>
  <c r="AA10" i="8"/>
  <c r="AA11" i="8"/>
  <c r="AA12" i="8"/>
  <c r="C12" i="8" s="1"/>
  <c r="AA14" i="8"/>
  <c r="C14" i="8"/>
  <c r="C15" i="8"/>
  <c r="AA16" i="8"/>
  <c r="C16" i="8" s="1"/>
  <c r="AA17" i="8"/>
  <c r="B17" i="8"/>
  <c r="AA18" i="8"/>
  <c r="AA19" i="8"/>
  <c r="C19" i="8" s="1"/>
  <c r="AA20" i="8"/>
  <c r="AA21" i="8"/>
  <c r="AA22" i="8"/>
  <c r="C22" i="8" s="1"/>
  <c r="AA24" i="8"/>
  <c r="B24" i="8"/>
  <c r="AA26" i="8"/>
  <c r="C26" i="8" s="1"/>
  <c r="AA28" i="8"/>
  <c r="AA30" i="8"/>
  <c r="B30" i="8"/>
  <c r="C30" i="8"/>
  <c r="AA32" i="8"/>
  <c r="B32" i="8" s="1"/>
  <c r="AA33" i="8"/>
  <c r="C33" i="8"/>
  <c r="AA34" i="8"/>
  <c r="AA36" i="8"/>
  <c r="C36" i="8" s="1"/>
  <c r="B36" i="8"/>
  <c r="AA38" i="8"/>
  <c r="B38" i="8" s="1"/>
  <c r="C38" i="8"/>
  <c r="AA40" i="8"/>
  <c r="B40" i="8"/>
  <c r="AA42" i="8"/>
  <c r="C42" i="8" s="1"/>
  <c r="AA44" i="8"/>
  <c r="C44" i="8" s="1"/>
  <c r="AA45" i="8"/>
  <c r="C45" i="8" s="1"/>
  <c r="B45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B42" i="8"/>
  <c r="A48" i="8"/>
  <c r="L188" i="9"/>
  <c r="B188" i="9"/>
  <c r="N46" i="8"/>
  <c r="O46" i="8"/>
  <c r="L190" i="9" s="1"/>
  <c r="B190" i="9"/>
  <c r="O48" i="8"/>
  <c r="P46" i="8"/>
  <c r="Q46" i="8"/>
  <c r="L192" i="9"/>
  <c r="B192" i="9"/>
  <c r="R46" i="8"/>
  <c r="L193" i="9"/>
  <c r="B193" i="9"/>
  <c r="R48" i="8"/>
  <c r="S46" i="8"/>
  <c r="L194" i="9"/>
  <c r="B194" i="9"/>
  <c r="T46" i="8"/>
  <c r="AA46" i="8" s="1"/>
  <c r="U46" i="8"/>
  <c r="L196" i="9"/>
  <c r="B196" i="9" s="1"/>
  <c r="V46" i="8"/>
  <c r="L197" i="9" s="1"/>
  <c r="B197" i="9" s="1"/>
  <c r="U48" i="8"/>
  <c r="W46" i="8"/>
  <c r="L198" i="9" s="1"/>
  <c r="B198" i="9" s="1"/>
  <c r="X46" i="8"/>
  <c r="L199" i="9" s="1"/>
  <c r="B199" i="9" s="1"/>
  <c r="Y46" i="8"/>
  <c r="L200" i="9" s="1"/>
  <c r="B200" i="9" s="1"/>
  <c r="Z47" i="8"/>
  <c r="AA47" i="8"/>
  <c r="I9" i="8"/>
  <c r="I10" i="8"/>
  <c r="I11" i="8" s="1"/>
  <c r="I12" i="8" s="1"/>
  <c r="I13" i="8"/>
  <c r="I14" i="8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8" i="8" s="1"/>
  <c r="I49" i="8" s="1"/>
  <c r="H7" i="9"/>
  <c r="H8" i="9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F8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8" i="8" s="1"/>
  <c r="E7" i="9"/>
  <c r="E8" i="9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 s="1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B6" i="9"/>
  <c r="B8" i="9" s="1"/>
  <c r="H6" i="11" s="1"/>
  <c r="B10" i="8"/>
  <c r="B12" i="8"/>
  <c r="C28" i="8"/>
  <c r="C10" i="8"/>
  <c r="B14" i="8"/>
  <c r="C40" i="8"/>
  <c r="L191" i="9"/>
  <c r="B191" i="9" s="1"/>
  <c r="L189" i="9"/>
  <c r="B189" i="9" s="1"/>
  <c r="C32" i="8"/>
  <c r="B16" i="8"/>
  <c r="C17" i="8"/>
  <c r="C24" i="8"/>
  <c r="B33" i="8"/>
  <c r="Z8" i="8"/>
  <c r="L175" i="9" s="1"/>
  <c r="B175" i="9" s="1"/>
  <c r="L159" i="9"/>
  <c r="B159" i="9"/>
  <c r="R125" i="15"/>
  <c r="R147" i="15"/>
  <c r="Q150" i="15"/>
  <c r="R163" i="15"/>
  <c r="R181" i="15"/>
  <c r="R10" i="15"/>
  <c r="R21" i="15"/>
  <c r="R73" i="15"/>
  <c r="R77" i="15"/>
  <c r="R87" i="15"/>
  <c r="R110" i="15"/>
  <c r="R116" i="15"/>
  <c r="R122" i="15"/>
  <c r="R134" i="15"/>
  <c r="R104" i="14"/>
  <c r="R147" i="14"/>
  <c r="R161" i="14"/>
  <c r="R183" i="14"/>
  <c r="R21" i="14"/>
  <c r="R73" i="14"/>
  <c r="R97" i="14"/>
  <c r="E48" i="13"/>
  <c r="R8" i="13"/>
  <c r="B6" i="11" l="1"/>
  <c r="B11" i="9"/>
  <c r="Z25" i="8"/>
  <c r="L178" i="9" s="1"/>
  <c r="B178" i="9" s="1"/>
  <c r="X48" i="8"/>
  <c r="AA25" i="8"/>
  <c r="L22" i="9"/>
  <c r="B22" i="9" s="1"/>
  <c r="F48" i="13"/>
  <c r="R81" i="15"/>
  <c r="R185" i="15"/>
  <c r="Q27" i="14"/>
  <c r="Q113" i="14"/>
  <c r="Q37" i="15"/>
  <c r="Q154" i="15"/>
  <c r="R161" i="15"/>
  <c r="R173" i="15"/>
  <c r="C7" i="11"/>
  <c r="B7" i="11"/>
  <c r="AA13" i="8"/>
  <c r="B26" i="8"/>
  <c r="W48" i="8"/>
  <c r="Q13" i="13"/>
  <c r="J7" i="11"/>
  <c r="N48" i="8"/>
  <c r="S48" i="8"/>
  <c r="M48" i="8"/>
  <c r="Q150" i="14"/>
  <c r="R16" i="15"/>
  <c r="C206" i="15"/>
  <c r="C9" i="8"/>
  <c r="P48" i="8"/>
  <c r="B44" i="8"/>
  <c r="L48" i="8"/>
  <c r="Q8" i="14"/>
  <c r="Q10" i="14"/>
  <c r="R122" i="14"/>
  <c r="Q125" i="14"/>
  <c r="R156" i="14"/>
  <c r="L206" i="15"/>
  <c r="Q104" i="15"/>
  <c r="R119" i="15"/>
  <c r="J48" i="13"/>
  <c r="R23" i="14"/>
  <c r="Q37" i="14"/>
  <c r="Q104" i="14"/>
  <c r="Q137" i="14"/>
  <c r="Q173" i="14"/>
  <c r="Q183" i="14"/>
  <c r="Q195" i="14"/>
  <c r="Q14" i="15"/>
  <c r="Q29" i="15"/>
  <c r="Q85" i="15"/>
  <c r="Q128" i="15"/>
  <c r="Q183" i="15"/>
  <c r="R8" i="14"/>
  <c r="Q23" i="14"/>
  <c r="Q85" i="14"/>
  <c r="Q97" i="14"/>
  <c r="R134" i="14"/>
  <c r="Q147" i="14"/>
  <c r="Q159" i="14"/>
  <c r="Q163" i="14"/>
  <c r="Q181" i="14"/>
  <c r="Q43" i="15"/>
  <c r="Q77" i="15"/>
  <c r="Q97" i="15"/>
  <c r="Q122" i="15"/>
  <c r="R150" i="15"/>
  <c r="Q181" i="15"/>
  <c r="Q77" i="14"/>
  <c r="R77" i="14"/>
  <c r="Q87" i="14"/>
  <c r="R87" i="14"/>
  <c r="Q131" i="14"/>
  <c r="R131" i="14"/>
  <c r="R81" i="14"/>
  <c r="R16" i="14"/>
  <c r="Q128" i="14"/>
  <c r="R128" i="14"/>
  <c r="G6" i="11"/>
  <c r="J6" i="11"/>
  <c r="K7" i="11"/>
  <c r="I7" i="11"/>
  <c r="G7" i="11"/>
  <c r="H7" i="11"/>
  <c r="D7" i="11"/>
  <c r="K6" i="11"/>
  <c r="C6" i="11"/>
  <c r="D6" i="11"/>
  <c r="B21" i="8"/>
  <c r="C21" i="8"/>
  <c r="C11" i="8"/>
  <c r="B11" i="8"/>
  <c r="L195" i="9"/>
  <c r="B195" i="9" s="1"/>
  <c r="Z46" i="8"/>
  <c r="L201" i="9" s="1"/>
  <c r="B201" i="9" s="1"/>
  <c r="C20" i="8"/>
  <c r="B20" i="8"/>
  <c r="I6" i="11"/>
  <c r="L129" i="9"/>
  <c r="B129" i="9" s="1"/>
  <c r="V48" i="8"/>
  <c r="D10" i="12"/>
  <c r="H8" i="8"/>
  <c r="I206" i="14"/>
  <c r="M206" i="14"/>
  <c r="R25" i="14"/>
  <c r="Q25" i="14"/>
  <c r="O206" i="14"/>
  <c r="Q23" i="15"/>
  <c r="R23" i="15"/>
  <c r="Q52" i="15"/>
  <c r="R52" i="15"/>
  <c r="H206" i="15"/>
  <c r="Q63" i="15"/>
  <c r="Q113" i="15"/>
  <c r="R113" i="15"/>
  <c r="R10" i="14"/>
  <c r="C34" i="8"/>
  <c r="B34" i="8"/>
  <c r="AA23" i="8"/>
  <c r="L108" i="9"/>
  <c r="B108" i="9" s="1"/>
  <c r="AA29" i="8"/>
  <c r="Z29" i="8"/>
  <c r="L180" i="9" s="1"/>
  <c r="B180" i="9" s="1"/>
  <c r="T48" i="8"/>
  <c r="L95" i="9"/>
  <c r="B95" i="9" s="1"/>
  <c r="AA27" i="8"/>
  <c r="Z27" i="8"/>
  <c r="L179" i="9" s="1"/>
  <c r="B179" i="9" s="1"/>
  <c r="L89" i="9"/>
  <c r="B89" i="9" s="1"/>
  <c r="Z41" i="8"/>
  <c r="L185" i="9" s="1"/>
  <c r="B185" i="9" s="1"/>
  <c r="AA41" i="8"/>
  <c r="L87" i="9"/>
  <c r="B87" i="9" s="1"/>
  <c r="AA37" i="8"/>
  <c r="L67" i="9"/>
  <c r="B67" i="9" s="1"/>
  <c r="Q48" i="8"/>
  <c r="AA8" i="8"/>
  <c r="Z23" i="8"/>
  <c r="L177" i="9" s="1"/>
  <c r="B177" i="9" s="1"/>
  <c r="L165" i="9"/>
  <c r="B165" i="9" s="1"/>
  <c r="Y48" i="8"/>
  <c r="L160" i="9"/>
  <c r="B160" i="9" s="1"/>
  <c r="AA39" i="8"/>
  <c r="L162" i="9"/>
  <c r="B162" i="9" s="1"/>
  <c r="AA43" i="8"/>
  <c r="Z37" i="8"/>
  <c r="L183" i="9" s="1"/>
  <c r="B183" i="9" s="1"/>
  <c r="L25" i="9"/>
  <c r="B25" i="9" s="1"/>
  <c r="AA31" i="8"/>
  <c r="Z13" i="8"/>
  <c r="L176" i="9" s="1"/>
  <c r="P206" i="15"/>
  <c r="C18" i="8"/>
  <c r="B18" i="8"/>
  <c r="Z31" i="8"/>
  <c r="L181" i="9" s="1"/>
  <c r="B181" i="9" s="1"/>
  <c r="L86" i="9"/>
  <c r="B86" i="9" s="1"/>
  <c r="Z35" i="8"/>
  <c r="L182" i="9" s="1"/>
  <c r="B182" i="9" s="1"/>
  <c r="Z43" i="8"/>
  <c r="L186" i="9" s="1"/>
  <c r="B186" i="9" s="1"/>
  <c r="R29" i="13"/>
  <c r="Q29" i="13"/>
  <c r="Q29" i="14"/>
  <c r="R29" i="14"/>
  <c r="Q52" i="14"/>
  <c r="H206" i="14"/>
  <c r="L14" i="9"/>
  <c r="B14" i="9" s="1"/>
  <c r="AA35" i="8"/>
  <c r="Q8" i="13"/>
  <c r="D48" i="13"/>
  <c r="N48" i="13"/>
  <c r="R35" i="13"/>
  <c r="Q35" i="13"/>
  <c r="R14" i="15"/>
  <c r="H48" i="13"/>
  <c r="C48" i="13"/>
  <c r="R23" i="13"/>
  <c r="Q37" i="13"/>
  <c r="R37" i="13"/>
  <c r="R60" i="14"/>
  <c r="Q60" i="14"/>
  <c r="Q106" i="14"/>
  <c r="D206" i="14"/>
  <c r="R106" i="14"/>
  <c r="N206" i="15"/>
  <c r="J206" i="15"/>
  <c r="M206" i="15"/>
  <c r="R63" i="15"/>
  <c r="Q106" i="15"/>
  <c r="Q161" i="15"/>
  <c r="L48" i="13"/>
  <c r="R13" i="13"/>
  <c r="G48" i="13"/>
  <c r="K48" i="13"/>
  <c r="O48" i="13"/>
  <c r="Q27" i="13"/>
  <c r="R43" i="13"/>
  <c r="Q43" i="13"/>
  <c r="K206" i="14"/>
  <c r="L206" i="14"/>
  <c r="P206" i="14"/>
  <c r="R37" i="14"/>
  <c r="R52" i="14"/>
  <c r="Q63" i="14"/>
  <c r="Q110" i="14"/>
  <c r="Q154" i="14"/>
  <c r="K206" i="15"/>
  <c r="Q10" i="15"/>
  <c r="Q173" i="15"/>
  <c r="R25" i="13"/>
  <c r="Q25" i="13"/>
  <c r="R39" i="13"/>
  <c r="R46" i="13"/>
  <c r="Q43" i="14"/>
  <c r="R43" i="14"/>
  <c r="R63" i="14"/>
  <c r="Q25" i="15"/>
  <c r="Q116" i="15"/>
  <c r="Q147" i="15"/>
  <c r="Q23" i="13"/>
  <c r="I48" i="13"/>
  <c r="M48" i="13"/>
  <c r="Q31" i="13"/>
  <c r="Q41" i="13"/>
  <c r="R14" i="14"/>
  <c r="J206" i="14"/>
  <c r="N206" i="14"/>
  <c r="Q79" i="14"/>
  <c r="Q122" i="14"/>
  <c r="Q161" i="14"/>
  <c r="Q185" i="14"/>
  <c r="I206" i="15"/>
  <c r="Q27" i="15"/>
  <c r="Q79" i="15"/>
  <c r="Q119" i="15"/>
  <c r="D206" i="15"/>
  <c r="Q195" i="15"/>
  <c r="R116" i="14"/>
  <c r="Q119" i="14"/>
  <c r="Q156" i="14"/>
  <c r="R8" i="15"/>
  <c r="O206" i="15"/>
  <c r="R29" i="15"/>
  <c r="Q131" i="15"/>
  <c r="B25" i="8" l="1"/>
  <c r="C25" i="8"/>
  <c r="G7" i="9"/>
  <c r="G8" i="9" s="1"/>
  <c r="G8" i="8"/>
  <c r="H9" i="8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8" i="8" s="1"/>
  <c r="H49" i="8" s="1"/>
  <c r="Q206" i="14"/>
  <c r="C39" i="8"/>
  <c r="B39" i="8"/>
  <c r="B41" i="8"/>
  <c r="C41" i="8"/>
  <c r="B29" i="8"/>
  <c r="C29" i="8"/>
  <c r="Q206" i="15"/>
  <c r="R48" i="13"/>
  <c r="C31" i="8"/>
  <c r="B31" i="8"/>
  <c r="R206" i="15"/>
  <c r="R206" i="14"/>
  <c r="B68" i="9"/>
  <c r="B35" i="8"/>
  <c r="C35" i="8"/>
  <c r="C8" i="8"/>
  <c r="C13" i="8" s="1"/>
  <c r="B8" i="8"/>
  <c r="AA48" i="8"/>
  <c r="Q48" i="13"/>
  <c r="C43" i="8"/>
  <c r="B43" i="8"/>
  <c r="Z48" i="8"/>
  <c r="C37" i="8"/>
  <c r="B37" i="8"/>
  <c r="C23" i="8"/>
  <c r="B23" i="8"/>
  <c r="B176" i="9" l="1"/>
  <c r="E77" i="11" s="1"/>
  <c r="K8" i="11"/>
  <c r="J28" i="11"/>
  <c r="G101" i="11"/>
  <c r="E36" i="11"/>
  <c r="C11" i="11"/>
  <c r="I11" i="11"/>
  <c r="G84" i="11"/>
  <c r="K99" i="11"/>
  <c r="F38" i="11"/>
  <c r="I104" i="11"/>
  <c r="E23" i="11"/>
  <c r="G28" i="11"/>
  <c r="K81" i="11"/>
  <c r="K33" i="11"/>
  <c r="B94" i="11"/>
  <c r="C43" i="11"/>
  <c r="J89" i="11"/>
  <c r="J103" i="11"/>
  <c r="G38" i="11"/>
  <c r="K51" i="11"/>
  <c r="H25" i="11"/>
  <c r="J96" i="11"/>
  <c r="I77" i="11"/>
  <c r="J82" i="11"/>
  <c r="E10" i="11"/>
  <c r="J24" i="11"/>
  <c r="E93" i="11"/>
  <c r="F87" i="11"/>
  <c r="D46" i="11"/>
  <c r="K19" i="11"/>
  <c r="F54" i="11"/>
  <c r="C9" i="11"/>
  <c r="B89" i="11"/>
  <c r="H22" i="11"/>
  <c r="E85" i="11"/>
  <c r="C20" i="11"/>
  <c r="C26" i="11"/>
  <c r="F64" i="11"/>
  <c r="C35" i="11"/>
  <c r="E49" i="11"/>
  <c r="E70" i="11"/>
  <c r="D20" i="11"/>
  <c r="H68" i="11"/>
  <c r="B36" i="11"/>
  <c r="J105" i="11"/>
  <c r="E12" i="11"/>
  <c r="D95" i="11"/>
  <c r="K70" i="11"/>
  <c r="G59" i="11"/>
  <c r="C8" i="11"/>
  <c r="C94" i="11"/>
  <c r="I17" i="11"/>
  <c r="C75" i="11"/>
  <c r="B104" i="11"/>
  <c r="G8" i="11"/>
  <c r="D103" i="11"/>
  <c r="H35" i="11"/>
  <c r="B45" i="11"/>
  <c r="C12" i="11"/>
  <c r="C51" i="11"/>
  <c r="E63" i="11"/>
  <c r="C72" i="11"/>
  <c r="E13" i="11"/>
  <c r="E72" i="11"/>
  <c r="D12" i="11"/>
  <c r="H105" i="11"/>
  <c r="J14" i="11"/>
  <c r="G78" i="11"/>
  <c r="B64" i="11"/>
  <c r="K16" i="11"/>
  <c r="C101" i="11"/>
  <c r="B13" i="11"/>
  <c r="C41" i="11"/>
  <c r="B32" i="11"/>
  <c r="H36" i="11"/>
  <c r="F80" i="11"/>
  <c r="E41" i="11"/>
  <c r="J50" i="11"/>
  <c r="K79" i="11"/>
  <c r="D55" i="11"/>
  <c r="J66" i="11"/>
  <c r="B61" i="11"/>
  <c r="B86" i="11"/>
  <c r="H77" i="11"/>
  <c r="B72" i="11"/>
  <c r="J16" i="11"/>
  <c r="I65" i="11"/>
  <c r="H34" i="11"/>
  <c r="B68" i="11"/>
  <c r="F83" i="11"/>
  <c r="D104" i="11"/>
  <c r="J26" i="11"/>
  <c r="J94" i="11"/>
  <c r="K48" i="11"/>
  <c r="K15" i="11"/>
  <c r="C57" i="11"/>
  <c r="G14" i="11"/>
  <c r="J70" i="11"/>
  <c r="C31" i="11"/>
  <c r="I68" i="11"/>
  <c r="H12" i="11"/>
  <c r="K71" i="11"/>
  <c r="J52" i="11"/>
  <c r="I49" i="11"/>
  <c r="C44" i="11"/>
  <c r="K95" i="11"/>
  <c r="H71" i="11"/>
  <c r="G71" i="11"/>
  <c r="K69" i="11"/>
  <c r="I35" i="11"/>
  <c r="I43" i="11"/>
  <c r="J49" i="11"/>
  <c r="D30" i="11"/>
  <c r="K32" i="11"/>
  <c r="K66" i="11"/>
  <c r="C104" i="11"/>
  <c r="B75" i="11"/>
  <c r="E94" i="11"/>
  <c r="B43" i="11"/>
  <c r="F30" i="11"/>
  <c r="G58" i="11"/>
  <c r="F70" i="11"/>
  <c r="B63" i="11"/>
  <c r="D90" i="11"/>
  <c r="G77" i="11"/>
  <c r="K21" i="11"/>
  <c r="H73" i="11"/>
  <c r="J71" i="11"/>
  <c r="D48" i="11"/>
  <c r="K11" i="11"/>
  <c r="C40" i="11"/>
  <c r="B44" i="11"/>
  <c r="C82" i="11"/>
  <c r="G40" i="11"/>
  <c r="G76" i="11"/>
  <c r="F33" i="11"/>
  <c r="H80" i="11"/>
  <c r="F16" i="11"/>
  <c r="J21" i="11"/>
  <c r="K68" i="11"/>
  <c r="K72" i="11"/>
  <c r="H8" i="11"/>
  <c r="B29" i="11"/>
  <c r="D16" i="11"/>
  <c r="G73" i="11"/>
  <c r="I21" i="11"/>
  <c r="B23" i="11"/>
  <c r="H90" i="11"/>
  <c r="E105" i="11"/>
  <c r="C49" i="11"/>
  <c r="J36" i="11"/>
  <c r="J77" i="11"/>
  <c r="F53" i="11"/>
  <c r="I45" i="11"/>
  <c r="C76" i="11"/>
  <c r="B27" i="11"/>
  <c r="D80" i="11"/>
  <c r="F21" i="11"/>
  <c r="E75" i="11"/>
  <c r="C87" i="11"/>
  <c r="E97" i="11"/>
  <c r="E76" i="11"/>
  <c r="D32" i="11"/>
  <c r="K45" i="11"/>
  <c r="D15" i="11"/>
  <c r="H55" i="11"/>
  <c r="K57" i="11"/>
  <c r="G42" i="11"/>
  <c r="J75" i="11"/>
  <c r="J43" i="11"/>
  <c r="H24" i="11"/>
  <c r="C60" i="11"/>
  <c r="K101" i="11"/>
  <c r="I80" i="11"/>
  <c r="I103" i="11"/>
  <c r="G30" i="11"/>
  <c r="K12" i="11"/>
  <c r="F92" i="11"/>
  <c r="B84" i="11"/>
  <c r="K36" i="11"/>
  <c r="F91" i="11"/>
  <c r="G60" i="11"/>
  <c r="J18" i="11"/>
  <c r="G103" i="11"/>
  <c r="C77" i="11"/>
  <c r="H51" i="11"/>
  <c r="J85" i="11"/>
  <c r="K60" i="11"/>
  <c r="K29" i="11"/>
  <c r="G34" i="11"/>
  <c r="F31" i="11"/>
  <c r="J58" i="11"/>
  <c r="E67" i="11"/>
  <c r="H21" i="11"/>
  <c r="F60" i="11"/>
  <c r="B18" i="11"/>
  <c r="F74" i="11"/>
  <c r="I15" i="11"/>
  <c r="I91" i="11"/>
  <c r="D72" i="11"/>
  <c r="F58" i="11"/>
  <c r="E35" i="11"/>
  <c r="H13" i="11"/>
  <c r="J100" i="11"/>
  <c r="H41" i="11"/>
  <c r="C88" i="11"/>
  <c r="E18" i="11"/>
  <c r="C55" i="11"/>
  <c r="K26" i="11"/>
  <c r="K27" i="11"/>
  <c r="J92" i="11"/>
  <c r="K42" i="11"/>
  <c r="F24" i="11"/>
  <c r="H52" i="11"/>
  <c r="C105" i="11"/>
  <c r="E56" i="11"/>
  <c r="F57" i="11"/>
  <c r="B88" i="11"/>
  <c r="E43" i="11"/>
  <c r="C67" i="11"/>
  <c r="D47" i="11"/>
  <c r="H58" i="11"/>
  <c r="F48" i="11"/>
  <c r="G74" i="11"/>
  <c r="K38" i="11"/>
  <c r="B42" i="11"/>
  <c r="C89" i="11"/>
  <c r="G90" i="11"/>
  <c r="D49" i="11"/>
  <c r="I98" i="11"/>
  <c r="I47" i="11"/>
  <c r="G12" i="11"/>
  <c r="I71" i="11"/>
  <c r="E46" i="11"/>
  <c r="E11" i="11"/>
  <c r="I50" i="11"/>
  <c r="D54" i="11"/>
  <c r="I9" i="11"/>
  <c r="D88" i="11"/>
  <c r="F71" i="11"/>
  <c r="C47" i="11"/>
  <c r="J86" i="11"/>
  <c r="C34" i="11"/>
  <c r="J98" i="11"/>
  <c r="I84" i="11"/>
  <c r="F55" i="11"/>
  <c r="D75" i="11"/>
  <c r="K59" i="11"/>
  <c r="F43" i="11"/>
  <c r="G25" i="11"/>
  <c r="E92" i="11"/>
  <c r="B41" i="11"/>
  <c r="J95" i="11"/>
  <c r="J35" i="11"/>
  <c r="B60" i="11"/>
  <c r="J44" i="11"/>
  <c r="F46" i="11"/>
  <c r="E50" i="11"/>
  <c r="I66" i="11"/>
  <c r="C28" i="11"/>
  <c r="J80" i="11"/>
  <c r="C73" i="11"/>
  <c r="B59" i="11"/>
  <c r="C48" i="11"/>
  <c r="E81" i="11"/>
  <c r="F97" i="11"/>
  <c r="J81" i="11"/>
  <c r="H39" i="11"/>
  <c r="H11" i="11"/>
  <c r="D101" i="11"/>
  <c r="C53" i="11"/>
  <c r="K39" i="11"/>
  <c r="B96" i="11"/>
  <c r="E38" i="11"/>
  <c r="G104" i="11"/>
  <c r="D61" i="11"/>
  <c r="I73" i="11"/>
  <c r="F59" i="11"/>
  <c r="K86" i="11"/>
  <c r="B22" i="11"/>
  <c r="E42" i="11"/>
  <c r="B66" i="11"/>
  <c r="G97" i="11"/>
  <c r="C69" i="11"/>
  <c r="J34" i="11"/>
  <c r="K40" i="11"/>
  <c r="I13" i="11"/>
  <c r="C91" i="11"/>
  <c r="I81" i="11"/>
  <c r="H60" i="11"/>
  <c r="K9" i="11"/>
  <c r="B91" i="11"/>
  <c r="D64" i="11"/>
  <c r="J13" i="11"/>
  <c r="J99" i="11"/>
  <c r="D44" i="11"/>
  <c r="D81" i="11"/>
  <c r="C83" i="11"/>
  <c r="I100" i="11"/>
  <c r="G51" i="11"/>
  <c r="H9" i="11"/>
  <c r="C92" i="11"/>
  <c r="J10" i="11"/>
  <c r="F12" i="11"/>
  <c r="B53" i="11"/>
  <c r="D52" i="11"/>
  <c r="G53" i="11"/>
  <c r="F84" i="11"/>
  <c r="F69" i="11"/>
  <c r="F39" i="11"/>
  <c r="G22" i="11"/>
  <c r="J69" i="11"/>
  <c r="F104" i="11"/>
  <c r="I10" i="11"/>
  <c r="E24" i="11"/>
  <c r="F7" i="9"/>
  <c r="F8" i="9" s="1"/>
  <c r="G9" i="8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8" i="8" s="1"/>
  <c r="G49" i="8" s="1"/>
  <c r="K49" i="11"/>
  <c r="D76" i="11"/>
  <c r="C59" i="11"/>
  <c r="H79" i="11"/>
  <c r="B70" i="11"/>
  <c r="E47" i="11"/>
  <c r="G13" i="11"/>
  <c r="I85" i="11"/>
  <c r="I90" i="11"/>
  <c r="K73" i="11"/>
  <c r="I20" i="11"/>
  <c r="I36" i="11"/>
  <c r="B51" i="11"/>
  <c r="I26" i="11"/>
  <c r="F73" i="11"/>
  <c r="J68" i="11"/>
  <c r="D87" i="11"/>
  <c r="C25" i="11"/>
  <c r="I37" i="11"/>
  <c r="K85" i="11"/>
  <c r="K43" i="11"/>
  <c r="C23" i="11"/>
  <c r="C21" i="11"/>
  <c r="E21" i="11"/>
  <c r="F40" i="11"/>
  <c r="C52" i="11"/>
  <c r="C45" i="11"/>
  <c r="J91" i="11"/>
  <c r="G64" i="11"/>
  <c r="H53" i="11"/>
  <c r="H94" i="11"/>
  <c r="B37" i="11"/>
  <c r="D9" i="11"/>
  <c r="D70" i="11"/>
  <c r="E60" i="11"/>
  <c r="B102" i="11"/>
  <c r="D11" i="11"/>
  <c r="I70" i="11"/>
  <c r="C93" i="11"/>
  <c r="J93" i="11"/>
  <c r="J30" i="11"/>
  <c r="K104" i="11"/>
  <c r="G46" i="11"/>
  <c r="H83" i="11"/>
  <c r="I31" i="11"/>
  <c r="H47" i="11"/>
  <c r="E88" i="11"/>
  <c r="H28" i="11"/>
  <c r="K90" i="11"/>
  <c r="D42" i="11"/>
  <c r="B31" i="11"/>
  <c r="F26" i="11"/>
  <c r="I12" i="11"/>
  <c r="K58" i="11"/>
  <c r="H104" i="11"/>
  <c r="C79" i="11"/>
  <c r="I55" i="11"/>
  <c r="G67" i="11"/>
  <c r="E64" i="11"/>
  <c r="B76" i="11"/>
  <c r="D24" i="11"/>
  <c r="B67" i="11"/>
  <c r="I33" i="11"/>
  <c r="G32" i="11"/>
  <c r="C99" i="11"/>
  <c r="B16" i="11"/>
  <c r="E37" i="11"/>
  <c r="D33" i="11"/>
  <c r="F25" i="11"/>
  <c r="G95" i="11"/>
  <c r="E55" i="11"/>
  <c r="B87" i="11"/>
  <c r="H32" i="11"/>
  <c r="J104" i="11"/>
  <c r="J51" i="11"/>
  <c r="D66" i="11"/>
  <c r="J60" i="11"/>
  <c r="I94" i="11"/>
  <c r="K65" i="11"/>
  <c r="B1" i="9"/>
  <c r="B9" i="11"/>
  <c r="K14" i="11"/>
  <c r="D65" i="11"/>
  <c r="E87" i="11"/>
  <c r="B14" i="11"/>
  <c r="F37" i="11"/>
  <c r="B13" i="8"/>
  <c r="D34" i="11"/>
  <c r="K25" i="11"/>
  <c r="I40" i="11"/>
  <c r="G98" i="11"/>
  <c r="D31" i="11"/>
  <c r="D26" i="11"/>
  <c r="C65" i="11"/>
  <c r="F101" i="11"/>
  <c r="G44" i="11"/>
  <c r="E28" i="11"/>
  <c r="B73" i="11"/>
  <c r="C29" i="11"/>
  <c r="B82" i="11"/>
  <c r="B65" i="11"/>
  <c r="B80" i="11"/>
  <c r="B21" i="11"/>
  <c r="H85" i="11"/>
  <c r="C86" i="11"/>
  <c r="K77" i="11"/>
  <c r="I41" i="11"/>
  <c r="D38" i="11"/>
  <c r="G10" i="11"/>
  <c r="I78" i="11"/>
  <c r="D8" i="11"/>
  <c r="C39" i="11"/>
  <c r="C27" i="11"/>
  <c r="G56" i="11"/>
  <c r="K82" i="11"/>
  <c r="I69" i="11"/>
  <c r="B56" i="11"/>
  <c r="E19" i="11"/>
  <c r="C102" i="11"/>
  <c r="E101" i="11"/>
  <c r="F56" i="11"/>
  <c r="J84" i="11"/>
  <c r="B47" i="11"/>
  <c r="H15" i="11"/>
  <c r="C46" i="11"/>
  <c r="B12" i="11"/>
  <c r="H44" i="11"/>
  <c r="D22" i="11"/>
  <c r="K13" i="11"/>
  <c r="H49" i="11"/>
  <c r="G41" i="11"/>
  <c r="J33" i="11"/>
  <c r="E90" i="11"/>
  <c r="F68" i="11"/>
  <c r="B33" i="11"/>
  <c r="H88" i="11"/>
  <c r="F22" i="11"/>
  <c r="E32" i="11"/>
  <c r="E74" i="11"/>
  <c r="F27" i="11"/>
  <c r="F99" i="11"/>
  <c r="E65" i="11"/>
  <c r="E31" i="11"/>
  <c r="I99" i="11"/>
  <c r="D57" i="11"/>
  <c r="H72" i="11"/>
  <c r="J15" i="11"/>
  <c r="C62" i="11"/>
  <c r="H40" i="11"/>
  <c r="H84" i="11"/>
  <c r="H50" i="11"/>
  <c r="I16" i="11"/>
  <c r="B49" i="11"/>
  <c r="D69" i="11"/>
  <c r="E30" i="11"/>
  <c r="F52" i="11"/>
  <c r="E15" i="11"/>
  <c r="I60" i="11"/>
  <c r="B58" i="11"/>
  <c r="D41" i="11"/>
  <c r="D94" i="11"/>
  <c r="B62" i="11"/>
  <c r="D86" i="11"/>
  <c r="J87" i="11"/>
  <c r="G50" i="11"/>
  <c r="E96" i="11"/>
  <c r="J90" i="11"/>
  <c r="I62" i="11"/>
  <c r="C38" i="11"/>
  <c r="G83" i="11"/>
  <c r="I74" i="11"/>
  <c r="I95" i="11"/>
  <c r="K20" i="11"/>
  <c r="G80" i="11"/>
  <c r="G62" i="11"/>
  <c r="G70" i="11"/>
  <c r="F81" i="11"/>
  <c r="K44" i="11"/>
  <c r="I34" i="11"/>
  <c r="I54" i="11"/>
  <c r="E26" i="11"/>
  <c r="J67" i="11"/>
  <c r="I38" i="11"/>
  <c r="I72" i="11"/>
  <c r="B90" i="11"/>
  <c r="B40" i="11"/>
  <c r="H63" i="11"/>
  <c r="F20" i="11"/>
  <c r="K22" i="11"/>
  <c r="J79" i="11"/>
  <c r="J83" i="11"/>
  <c r="I51" i="11"/>
  <c r="B11" i="11"/>
  <c r="C84" i="11"/>
  <c r="F44" i="11"/>
  <c r="C30" i="11"/>
  <c r="J56" i="11"/>
  <c r="B8" i="11"/>
  <c r="C27" i="8"/>
  <c r="C48" i="8" s="1"/>
  <c r="J9" i="11"/>
  <c r="E79" i="11"/>
  <c r="J19" i="11"/>
  <c r="C32" i="11"/>
  <c r="D79" i="11"/>
  <c r="F13" i="11"/>
  <c r="F34" i="11"/>
  <c r="G24" i="11"/>
  <c r="D10" i="11"/>
  <c r="H38" i="11"/>
  <c r="F14" i="11"/>
  <c r="E66" i="11"/>
  <c r="J8" i="11"/>
  <c r="E71" i="11"/>
  <c r="B54" i="11"/>
  <c r="K63" i="11"/>
  <c r="G37" i="11"/>
  <c r="K37" i="11"/>
  <c r="H54" i="11"/>
  <c r="B69" i="11"/>
  <c r="K61" i="11"/>
  <c r="D99" i="11"/>
  <c r="I87" i="11"/>
  <c r="B55" i="11"/>
  <c r="J22" i="11"/>
  <c r="K76" i="11"/>
  <c r="D91" i="11"/>
  <c r="E78" i="11"/>
  <c r="B38" i="11"/>
  <c r="J54" i="11"/>
  <c r="H100" i="11"/>
  <c r="F72" i="11"/>
  <c r="H81" i="11"/>
  <c r="G9" i="11"/>
  <c r="H59" i="11"/>
  <c r="J63" i="11"/>
  <c r="B98" i="11"/>
  <c r="E98" i="11"/>
  <c r="K87" i="11"/>
  <c r="G86" i="11"/>
  <c r="G91" i="11"/>
  <c r="D40" i="11"/>
  <c r="K24" i="11"/>
  <c r="E102" i="11"/>
  <c r="E68" i="11"/>
  <c r="F65" i="11"/>
  <c r="B15" i="11"/>
  <c r="H62" i="11"/>
  <c r="I24" i="11"/>
  <c r="F85" i="11"/>
  <c r="F102" i="11"/>
  <c r="H56" i="11"/>
  <c r="G92" i="11"/>
  <c r="D17" i="11"/>
  <c r="G33" i="11"/>
  <c r="C80" i="11"/>
  <c r="C50" i="11"/>
  <c r="G66" i="11"/>
  <c r="D100" i="11"/>
  <c r="G43" i="11"/>
  <c r="E52" i="11"/>
  <c r="F41" i="11"/>
  <c r="G49" i="11"/>
  <c r="H26" i="11"/>
  <c r="J102" i="11"/>
  <c r="I59" i="11"/>
  <c r="G36" i="11"/>
  <c r="F50" i="11"/>
  <c r="D51" i="11"/>
  <c r="D97" i="11"/>
  <c r="G26" i="11"/>
  <c r="K105" i="11"/>
  <c r="I97" i="11"/>
  <c r="E51" i="11"/>
  <c r="H67" i="11"/>
  <c r="J74" i="11"/>
  <c r="H86" i="11"/>
  <c r="D19" i="11"/>
  <c r="E62" i="11"/>
  <c r="K55" i="11"/>
  <c r="E54" i="11"/>
  <c r="G29" i="11"/>
  <c r="D59" i="11"/>
  <c r="E48" i="11"/>
  <c r="C96" i="11"/>
  <c r="J53" i="11"/>
  <c r="I57" i="11"/>
  <c r="K98" i="11"/>
  <c r="J42" i="11"/>
  <c r="H33" i="11"/>
  <c r="H64" i="11"/>
  <c r="C74" i="11"/>
  <c r="D83" i="11"/>
  <c r="J12" i="11"/>
  <c r="K35" i="11"/>
  <c r="G54" i="11"/>
  <c r="H20" i="11"/>
  <c r="I18" i="11"/>
  <c r="D63" i="11"/>
  <c r="K54" i="11"/>
  <c r="J64" i="11"/>
  <c r="E16" i="11"/>
  <c r="C95" i="11"/>
  <c r="C33" i="11"/>
  <c r="G68" i="11"/>
  <c r="F75" i="11"/>
  <c r="I88" i="11"/>
  <c r="F18" i="11"/>
  <c r="D105" i="11"/>
  <c r="F88" i="11"/>
  <c r="C66" i="11"/>
  <c r="F17" i="11"/>
  <c r="F103" i="11"/>
  <c r="I58" i="11"/>
  <c r="J45" i="11"/>
  <c r="E14" i="11"/>
  <c r="G87" i="11"/>
  <c r="D37" i="11"/>
  <c r="J72" i="11"/>
  <c r="E58" i="11"/>
  <c r="F62" i="11"/>
  <c r="K64" i="11"/>
  <c r="B95" i="11"/>
  <c r="K88" i="11"/>
  <c r="D36" i="11"/>
  <c r="G99" i="11"/>
  <c r="G16" i="11"/>
  <c r="F76" i="11"/>
  <c r="I75" i="11"/>
  <c r="J65" i="11"/>
  <c r="D18" i="11"/>
  <c r="H30" i="11"/>
  <c r="I32" i="11"/>
  <c r="I8" i="11"/>
  <c r="E33" i="11"/>
  <c r="G31" i="11"/>
  <c r="C61" i="11"/>
  <c r="K50" i="11"/>
  <c r="I76" i="11"/>
  <c r="H92" i="11"/>
  <c r="H66" i="11"/>
  <c r="B10" i="11"/>
  <c r="G11" i="11"/>
  <c r="F42" i="11"/>
  <c r="K103" i="11"/>
  <c r="C37" i="11"/>
  <c r="B46" i="11"/>
  <c r="I46" i="11"/>
  <c r="C78" i="11"/>
  <c r="E39" i="11"/>
  <c r="G21" i="11"/>
  <c r="K97" i="11"/>
  <c r="B17" i="11"/>
  <c r="E34" i="11"/>
  <c r="H102" i="11"/>
  <c r="I63" i="11"/>
  <c r="D35" i="11"/>
  <c r="J17" i="11"/>
  <c r="I23" i="11"/>
  <c r="C18" i="11"/>
  <c r="D85" i="11"/>
  <c r="K18" i="11"/>
  <c r="E100" i="11"/>
  <c r="F51" i="11"/>
  <c r="H14" i="11"/>
  <c r="D43" i="11"/>
  <c r="G27" i="11"/>
  <c r="G82" i="11"/>
  <c r="G9" i="9"/>
  <c r="G10" i="9" s="1"/>
  <c r="G11" i="9" s="1"/>
  <c r="F6" i="11"/>
  <c r="J46" i="11" l="1"/>
  <c r="J11" i="11"/>
  <c r="G63" i="11"/>
  <c r="E89" i="11"/>
  <c r="E84" i="11"/>
  <c r="G69" i="11"/>
  <c r="H101" i="11"/>
  <c r="H16" i="11"/>
  <c r="E61" i="11"/>
  <c r="I27" i="11"/>
  <c r="B35" i="11"/>
  <c r="C97" i="11"/>
  <c r="H23" i="11"/>
  <c r="H93" i="11"/>
  <c r="K67" i="11"/>
  <c r="I67" i="11"/>
  <c r="G93" i="11"/>
  <c r="E57" i="11"/>
  <c r="H18" i="11"/>
  <c r="C85" i="11"/>
  <c r="K80" i="11"/>
  <c r="C100" i="11"/>
  <c r="G19" i="11"/>
  <c r="F63" i="11"/>
  <c r="J62" i="11"/>
  <c r="D60" i="11"/>
  <c r="J25" i="11"/>
  <c r="G94" i="11"/>
  <c r="I89" i="11"/>
  <c r="C24" i="11"/>
  <c r="D58" i="11"/>
  <c r="F10" i="11"/>
  <c r="H43" i="11"/>
  <c r="K10" i="11"/>
  <c r="C81" i="11"/>
  <c r="J39" i="11"/>
  <c r="D96" i="11"/>
  <c r="K84" i="11"/>
  <c r="G35" i="11"/>
  <c r="G52" i="11"/>
  <c r="D45" i="11"/>
  <c r="F36" i="11"/>
  <c r="E20" i="11"/>
  <c r="J88" i="11"/>
  <c r="D39" i="11"/>
  <c r="B52" i="11"/>
  <c r="G17" i="11"/>
  <c r="F35" i="11"/>
  <c r="E73" i="11"/>
  <c r="D27" i="11"/>
  <c r="I82" i="11"/>
  <c r="B30" i="11"/>
  <c r="F28" i="11"/>
  <c r="K93" i="11"/>
  <c r="D71" i="11"/>
  <c r="B26" i="11"/>
  <c r="F11" i="11"/>
  <c r="K28" i="11"/>
  <c r="J40" i="11"/>
  <c r="B24" i="11"/>
  <c r="J61" i="11"/>
  <c r="C22" i="11"/>
  <c r="E25" i="11"/>
  <c r="K91" i="11"/>
  <c r="J97" i="11"/>
  <c r="C58" i="11"/>
  <c r="J27" i="11"/>
  <c r="K46" i="11"/>
  <c r="C19" i="11"/>
  <c r="K30" i="11"/>
  <c r="J73" i="11"/>
  <c r="D68" i="11"/>
  <c r="B48" i="11"/>
  <c r="F77" i="11"/>
  <c r="E91" i="11"/>
  <c r="G57" i="11"/>
  <c r="F86" i="11"/>
  <c r="D28" i="11"/>
  <c r="K34" i="11"/>
  <c r="B78" i="11"/>
  <c r="K62" i="11"/>
  <c r="C10" i="11"/>
  <c r="H78" i="11"/>
  <c r="J38" i="11"/>
  <c r="D53" i="11"/>
  <c r="K94" i="11"/>
  <c r="E95" i="11"/>
  <c r="E17" i="11"/>
  <c r="G79" i="11"/>
  <c r="K83" i="11"/>
  <c r="K41" i="11"/>
  <c r="E99" i="11"/>
  <c r="D14" i="11"/>
  <c r="C90" i="11"/>
  <c r="F19" i="11"/>
  <c r="C13" i="11"/>
  <c r="H61" i="11"/>
  <c r="I28" i="11"/>
  <c r="E53" i="11"/>
  <c r="H45" i="11"/>
  <c r="K23" i="11"/>
  <c r="H103" i="11"/>
  <c r="G100" i="11"/>
  <c r="H98" i="11"/>
  <c r="C103" i="11"/>
  <c r="H42" i="11"/>
  <c r="B100" i="11"/>
  <c r="K92" i="11"/>
  <c r="B93" i="11"/>
  <c r="H99" i="11"/>
  <c r="H65" i="11"/>
  <c r="H57" i="11"/>
  <c r="C17" i="11"/>
  <c r="E83" i="11"/>
  <c r="B101" i="11"/>
  <c r="H70" i="11"/>
  <c r="F78" i="11"/>
  <c r="F100" i="11"/>
  <c r="F82" i="11"/>
  <c r="J76" i="11"/>
  <c r="G23" i="11"/>
  <c r="D13" i="11"/>
  <c r="F98" i="11"/>
  <c r="G88" i="11"/>
  <c r="I19" i="11"/>
  <c r="K17" i="11"/>
  <c r="H17" i="11"/>
  <c r="G55" i="11"/>
  <c r="H19" i="11"/>
  <c r="I44" i="11"/>
  <c r="B85" i="11"/>
  <c r="F89" i="11"/>
  <c r="D82" i="11"/>
  <c r="D78" i="11"/>
  <c r="F66" i="11"/>
  <c r="J20" i="11"/>
  <c r="B74" i="11"/>
  <c r="B28" i="11"/>
  <c r="G39" i="11"/>
  <c r="D50" i="11"/>
  <c r="H95" i="11"/>
  <c r="I105" i="11"/>
  <c r="I25" i="11"/>
  <c r="D21" i="11"/>
  <c r="D74" i="11"/>
  <c r="I96" i="11"/>
  <c r="D102" i="11"/>
  <c r="H69" i="11"/>
  <c r="H31" i="11"/>
  <c r="K102" i="11"/>
  <c r="K53" i="11"/>
  <c r="H76" i="11"/>
  <c r="K56" i="11"/>
  <c r="H10" i="11"/>
  <c r="H48" i="11"/>
  <c r="I83" i="11"/>
  <c r="C36" i="11"/>
  <c r="I56" i="11"/>
  <c r="B50" i="11"/>
  <c r="E82" i="11"/>
  <c r="D89" i="11"/>
  <c r="G65" i="11"/>
  <c r="E86" i="11"/>
  <c r="F96" i="11"/>
  <c r="F45" i="11"/>
  <c r="J57" i="11"/>
  <c r="G102" i="11"/>
  <c r="I102" i="11"/>
  <c r="G72" i="11"/>
  <c r="H89" i="11"/>
  <c r="J59" i="11"/>
  <c r="I79" i="11"/>
  <c r="J32" i="11"/>
  <c r="F23" i="11"/>
  <c r="D93" i="11"/>
  <c r="K78" i="11"/>
  <c r="G20" i="11"/>
  <c r="J31" i="11"/>
  <c r="D67" i="11"/>
  <c r="K75" i="11"/>
  <c r="B92" i="11"/>
  <c r="K47" i="11"/>
  <c r="B34" i="11"/>
  <c r="I39" i="11"/>
  <c r="I93" i="11"/>
  <c r="H87" i="11"/>
  <c r="E59" i="11"/>
  <c r="B81" i="11"/>
  <c r="K89" i="11"/>
  <c r="C70" i="11"/>
  <c r="H27" i="11"/>
  <c r="G48" i="11"/>
  <c r="B71" i="11"/>
  <c r="F29" i="11"/>
  <c r="I61" i="11"/>
  <c r="J29" i="11"/>
  <c r="D77" i="11"/>
  <c r="F95" i="11"/>
  <c r="J78" i="11"/>
  <c r="K74" i="11"/>
  <c r="H46" i="11"/>
  <c r="F93" i="11"/>
  <c r="B77" i="11"/>
  <c r="C98" i="11"/>
  <c r="J48" i="11"/>
  <c r="F47" i="11"/>
  <c r="E22" i="11"/>
  <c r="B103" i="11"/>
  <c r="D29" i="11"/>
  <c r="I86" i="11"/>
  <c r="G81" i="11"/>
  <c r="D92" i="11"/>
  <c r="F79" i="11"/>
  <c r="G75" i="11"/>
  <c r="C14" i="11"/>
  <c r="I101" i="11"/>
  <c r="E103" i="11"/>
  <c r="I48" i="11"/>
  <c r="I29" i="11"/>
  <c r="C71" i="11"/>
  <c r="E45" i="11"/>
  <c r="I53" i="11"/>
  <c r="D84" i="11"/>
  <c r="H75" i="11"/>
  <c r="H91" i="11"/>
  <c r="J37" i="11"/>
  <c r="G85" i="11"/>
  <c r="E27" i="11"/>
  <c r="H37" i="11"/>
  <c r="I22" i="11"/>
  <c r="H97" i="11"/>
  <c r="G45" i="11"/>
  <c r="B105" i="11"/>
  <c r="F94" i="11"/>
  <c r="C64" i="11"/>
  <c r="B99" i="11"/>
  <c r="F61" i="11"/>
  <c r="E80" i="11"/>
  <c r="I14" i="11"/>
  <c r="B39" i="11"/>
  <c r="D25" i="11"/>
  <c r="F105" i="11"/>
  <c r="K31" i="11"/>
  <c r="J55" i="11"/>
  <c r="E29" i="11"/>
  <c r="I42" i="11"/>
  <c r="H96" i="11"/>
  <c r="J47" i="11"/>
  <c r="I64" i="11"/>
  <c r="J101" i="11"/>
  <c r="B97" i="11"/>
  <c r="C42" i="11"/>
  <c r="C54" i="11"/>
  <c r="F15" i="11"/>
  <c r="G61" i="11"/>
  <c r="F90" i="11"/>
  <c r="K52" i="11"/>
  <c r="B79" i="11"/>
  <c r="B19" i="11"/>
  <c r="C16" i="11"/>
  <c r="B20" i="11"/>
  <c r="D62" i="11"/>
  <c r="K96" i="11"/>
  <c r="G18" i="11"/>
  <c r="E69" i="11"/>
  <c r="H82" i="11"/>
  <c r="J41" i="11"/>
  <c r="B25" i="11"/>
  <c r="B83" i="11"/>
  <c r="E104" i="11"/>
  <c r="C15" i="11"/>
  <c r="J23" i="11"/>
  <c r="F67" i="11"/>
  <c r="F49" i="11"/>
  <c r="D56" i="11"/>
  <c r="I30" i="11"/>
  <c r="H74" i="11"/>
  <c r="F32" i="11"/>
  <c r="D23" i="11"/>
  <c r="D73" i="11"/>
  <c r="C63" i="11"/>
  <c r="G105" i="11"/>
  <c r="G47" i="11"/>
  <c r="B57" i="11"/>
  <c r="G89" i="11"/>
  <c r="D98" i="11"/>
  <c r="I52" i="11"/>
  <c r="I92" i="11"/>
  <c r="K100" i="11"/>
  <c r="E44" i="11"/>
  <c r="H29" i="11"/>
  <c r="E40" i="11"/>
  <c r="G96" i="11"/>
  <c r="C56" i="11"/>
  <c r="C68" i="11"/>
  <c r="G15" i="11"/>
  <c r="B15" i="8"/>
  <c r="G12" i="9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F7" i="11"/>
  <c r="F9" i="9"/>
  <c r="F10" i="9" s="1"/>
  <c r="F11" i="9" s="1"/>
  <c r="E6" i="11"/>
  <c r="B19" i="8"/>
  <c r="G69" i="9" l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F8" i="11"/>
  <c r="F12" i="9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E7" i="11"/>
  <c r="B22" i="8"/>
  <c r="B27" i="8" s="1"/>
  <c r="F69" i="9" l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F95" i="9" s="1"/>
  <c r="F96" i="9" s="1"/>
  <c r="F97" i="9" s="1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F147" i="9" s="1"/>
  <c r="F148" i="9" s="1"/>
  <c r="F149" i="9" s="1"/>
  <c r="F150" i="9" s="1"/>
  <c r="F151" i="9" s="1"/>
  <c r="F152" i="9" s="1"/>
  <c r="F153" i="9" s="1"/>
  <c r="F154" i="9" s="1"/>
  <c r="F155" i="9" s="1"/>
  <c r="F156" i="9" s="1"/>
  <c r="F157" i="9" s="1"/>
  <c r="F158" i="9" s="1"/>
  <c r="F159" i="9" s="1"/>
  <c r="F160" i="9" s="1"/>
  <c r="F161" i="9" s="1"/>
  <c r="F162" i="9" s="1"/>
  <c r="F163" i="9" s="1"/>
  <c r="F164" i="9" s="1"/>
  <c r="F165" i="9" s="1"/>
  <c r="F166" i="9" s="1"/>
  <c r="F167" i="9" s="1"/>
  <c r="F168" i="9" s="1"/>
  <c r="F169" i="9" s="1"/>
  <c r="F170" i="9" s="1"/>
  <c r="F171" i="9" s="1"/>
  <c r="F172" i="9" s="1"/>
  <c r="F173" i="9" s="1"/>
  <c r="F174" i="9" s="1"/>
  <c r="F175" i="9" s="1"/>
  <c r="F176" i="9" s="1"/>
  <c r="E8" i="11"/>
  <c r="G177" i="9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F9" i="11"/>
  <c r="B28" i="8"/>
  <c r="B48" i="8" s="1"/>
  <c r="F177" i="9" l="1"/>
  <c r="F178" i="9" s="1"/>
  <c r="F179" i="9" s="1"/>
  <c r="F180" i="9" s="1"/>
  <c r="F181" i="9" s="1"/>
  <c r="F182" i="9" s="1"/>
  <c r="F183" i="9" s="1"/>
  <c r="F184" i="9" s="1"/>
  <c r="F185" i="9" s="1"/>
  <c r="F186" i="9" s="1"/>
  <c r="F187" i="9" s="1"/>
  <c r="F188" i="9" s="1"/>
  <c r="F189" i="9" s="1"/>
  <c r="F190" i="9" s="1"/>
  <c r="F191" i="9" s="1"/>
  <c r="F192" i="9" s="1"/>
  <c r="F193" i="9" s="1"/>
  <c r="F194" i="9" s="1"/>
  <c r="F195" i="9" s="1"/>
  <c r="F196" i="9" s="1"/>
  <c r="F197" i="9" s="1"/>
  <c r="F198" i="9" s="1"/>
  <c r="F199" i="9" s="1"/>
  <c r="F200" i="9" s="1"/>
  <c r="F201" i="9" s="1"/>
  <c r="E9" i="11"/>
</calcChain>
</file>

<file path=xl/comments1.xml><?xml version="1.0" encoding="utf-8"?>
<comments xmlns="http://schemas.openxmlformats.org/spreadsheetml/2006/main">
  <authors>
    <author>Administrator</author>
  </authors>
  <commentLis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Unesite naziv DBK u obrascu 2-tekući izdaci
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u obrascu 2-tekući izdaci
</t>
        </r>
      </text>
    </comment>
    <comment ref="S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Unesite naziv DBK u obrascu 2-tekući izdaci
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u obrascu 2-tekući izdaci
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u obrascu 2-tekući izdaci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</commentList>
</comments>
</file>

<file path=xl/sharedStrings.xml><?xml version="1.0" encoding="utf-8"?>
<sst xmlns="http://schemas.openxmlformats.org/spreadsheetml/2006/main" count="1001" uniqueCount="328">
  <si>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</si>
  <si>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</si>
  <si>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</si>
  <si>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</si>
  <si>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</si>
  <si>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</si>
  <si>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</si>
  <si>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</si>
  <si>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</si>
  <si>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</si>
  <si>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</si>
  <si>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</si>
  <si>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</si>
  <si>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</si>
  <si>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</si>
  <si>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</si>
  <si>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</si>
  <si>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</si>
  <si>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</si>
  <si>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</si>
  <si>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</si>
  <si>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</si>
  <si>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</si>
  <si>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</si>
  <si>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</si>
  <si>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</si>
  <si>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</si>
  <si>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</si>
  <si>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</si>
  <si>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</si>
  <si>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</si>
  <si>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</si>
  <si>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</si>
  <si>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</si>
  <si>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</si>
  <si>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</si>
  <si>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</si>
  <si>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</si>
  <si>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</si>
  <si>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</si>
  <si>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</si>
  <si>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</si>
  <si>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</si>
  <si>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</si>
  <si>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</si>
  <si>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</si>
  <si>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</si>
  <si>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</si>
  <si>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</si>
  <si>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</si>
  <si>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</si>
  <si>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</si>
  <si>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</si>
  <si>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</si>
  <si>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</si>
  <si>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</si>
  <si>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</si>
  <si>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УКУПНО:</t>
  </si>
  <si>
    <t>Ass-2005</t>
  </si>
  <si>
    <t>R.br.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</si>
  <si>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</si>
  <si>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</si>
  <si>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</si>
  <si>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</si>
  <si>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</si>
  <si>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</si>
  <si>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</si>
  <si>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</si>
  <si>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</si>
  <si>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</si>
  <si>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</si>
  <si>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17</t>
  </si>
  <si>
    <t>Prioritet</t>
  </si>
  <si>
    <t>Сопствени приходи буџетских корисника</t>
  </si>
  <si>
    <t>max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</si>
  <si>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</si>
  <si>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</si>
  <si>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</si>
  <si>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</si>
  <si>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</si>
  <si>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Vrsta zahteva</t>
  </si>
  <si>
    <t>izvor</t>
  </si>
  <si>
    <t>iznos</t>
  </si>
  <si>
    <t>4-16</t>
  </si>
  <si>
    <t>Svega                   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</si>
  <si>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</si>
  <si>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</si>
  <si>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</si>
  <si>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</si>
  <si>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</si>
  <si>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</si>
  <si>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</si>
  <si>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</si>
  <si>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</si>
  <si>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</si>
  <si>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</si>
  <si>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.</t>
  </si>
  <si>
    <t>Шифра функције</t>
  </si>
  <si>
    <t>551</t>
  </si>
  <si>
    <t>Нефинансијска имовина која се финансира из средстава за реализацију Националног инвестиционог плана</t>
  </si>
  <si>
    <t>5511</t>
  </si>
  <si>
    <t>Назив  буџетског корисника:</t>
  </si>
  <si>
    <t>Музичка школа Коста Манојловић Земун</t>
  </si>
  <si>
    <t>*01613</t>
  </si>
  <si>
    <t>ЗАХТЕВ ЗА ОСНОВНА СРЕДСТВА У 2021.ГОДИНИ</t>
  </si>
  <si>
    <t>Средње образовање</t>
  </si>
  <si>
    <t>JBKJS</t>
  </si>
  <si>
    <t>ЈБКЈС</t>
  </si>
  <si>
    <t>Основно образовање</t>
  </si>
  <si>
    <t>Захтев за текуће издатке у 2021.години</t>
  </si>
  <si>
    <t>Број запослених радника:</t>
  </si>
  <si>
    <t>Примања од отплате датих кредита и продаје финансијске имовине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</si>
  <si>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</si>
  <si>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</si>
  <si>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</si>
  <si>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</si>
  <si>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</si>
  <si>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</si>
  <si>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</si>
  <si>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</si>
  <si>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</si>
  <si>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</si>
  <si>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</si>
  <si>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</si>
  <si>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</si>
  <si>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</si>
  <si>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</si>
  <si>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</si>
  <si>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</si>
  <si>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</si>
  <si>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</si>
  <si>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</si>
  <si>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</si>
  <si>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</si>
  <si>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</si>
  <si>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</si>
  <si>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</si>
  <si>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</si>
  <si>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</si>
  <si>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</si>
  <si>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</si>
  <si>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</si>
  <si>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</si>
  <si>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</si>
  <si>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</si>
  <si>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</si>
  <si>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</si>
  <si>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</si>
  <si>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</si>
  <si>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</si>
  <si>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</si>
  <si>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</si>
  <si>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</si>
  <si>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</si>
  <si>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</si>
  <si>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</si>
  <si>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</si>
  <si>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</si>
  <si>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</si>
  <si>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</si>
  <si>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</si>
  <si>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</si>
  <si>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</si>
  <si>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</si>
  <si>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</si>
  <si>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</si>
  <si>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</si>
  <si>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</si>
  <si>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</si>
  <si>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</si>
  <si>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</si>
  <si>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</si>
  <si>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</si>
  <si>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</si>
  <si>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</si>
  <si>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</si>
  <si>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</si>
  <si>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</si>
  <si>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</si>
  <si>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</si>
  <si>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</si>
  <si>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</si>
  <si>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</si>
  <si>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</si>
  <si>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</si>
  <si>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</si>
  <si>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</si>
  <si>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</si>
  <si>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</si>
  <si>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</si>
  <si>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</si>
  <si>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</si>
  <si>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</si>
  <si>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</si>
  <si>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</si>
  <si>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</si>
  <si>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</si>
  <si>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</si>
  <si>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</si>
  <si>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</si>
  <si>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</si>
  <si>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</si>
  <si>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</si>
  <si>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</si>
  <si>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</si>
  <si>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</si>
  <si>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</si>
  <si>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</si>
  <si>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</si>
  <si>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</si>
  <si>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</si>
  <si>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</si>
  <si>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</si>
  <si>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</si>
  <si>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</si>
  <si>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</si>
  <si>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</si>
  <si>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</si>
  <si>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</si>
  <si>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</si>
  <si>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</si>
  <si>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</si>
  <si>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</si>
  <si>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</si>
  <si>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</si>
  <si>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</si>
  <si>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</si>
  <si>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</si>
  <si>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</si>
  <si>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</si>
  <si>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</si>
  <si>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</si>
  <si>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</si>
  <si>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</si>
  <si>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</si>
  <si>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</si>
  <si>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</si>
  <si>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</si>
  <si>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</si>
  <si>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</si>
  <si>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</si>
  <si>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</si>
  <si>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</si>
  <si>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</si>
  <si>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</si>
  <si>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</si>
  <si>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</si>
  <si>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</si>
  <si>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</si>
  <si>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</si>
  <si>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</si>
  <si>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</si>
  <si>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</si>
  <si>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</si>
  <si>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</si>
  <si>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</si>
  <si>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</si>
  <si>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</si>
  <si>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</si>
  <si>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</si>
  <si>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</si>
  <si>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</si>
  <si>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</si>
  <si>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</si>
  <si>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</si>
  <si>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</si>
  <si>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</si>
  <si>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</si>
  <si>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</si>
  <si>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</si>
  <si>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</si>
  <si>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</si>
  <si>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</si>
  <si>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</si>
  <si>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</si>
  <si>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</si>
  <si>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</si>
  <si>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</si>
  <si>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</si>
  <si>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</si>
  <si>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</si>
  <si>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</si>
  <si>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</si>
  <si>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</si>
  <si>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</si>
  <si>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</si>
  <si>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</si>
  <si>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</si>
  <si>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</si>
  <si>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</si>
  <si>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</si>
  <si>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</si>
  <si>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</si>
  <si>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</si>
  <si>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</si>
  <si>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</si>
  <si>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</si>
  <si>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</si>
  <si>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</si>
  <si>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ОСТАЛИ ПРИХОДИ И ПРИМАЊА БУЏЕТСКОГ КОРИСНИКА У 2021. ГОДИНИ</t>
  </si>
  <si>
    <t>Шифра директног буџетског корисника</t>
  </si>
  <si>
    <t xml:space="preserve"> Основно образовање </t>
  </si>
  <si>
    <t xml:space="preserve">Назив директног буџетскког корисника </t>
  </si>
  <si>
    <t>Министарство просвете,науке и технолошког развоја</t>
  </si>
  <si>
    <t>у дин(заокружено на 000)</t>
  </si>
  <si>
    <t>Редни број</t>
  </si>
  <si>
    <t>Ек. шифра прихода на 6. нивоу</t>
  </si>
  <si>
    <t>Опис прихода</t>
  </si>
  <si>
    <t>Шифра извора</t>
  </si>
  <si>
    <t>Опис извора</t>
  </si>
  <si>
    <t xml:space="preserve">Правни основ и опис прихода </t>
  </si>
  <si>
    <t>Планирани приходи</t>
  </si>
  <si>
    <t>Свега 2021</t>
  </si>
  <si>
    <t>Приходи од продаје добара и услуга</t>
  </si>
  <si>
    <t>Сопствени приходи</t>
  </si>
  <si>
    <t>Чл.17 Статута,Чл186,187,189,190 Закона,Чл.18-31 Правилника о</t>
  </si>
  <si>
    <t>2.000.000</t>
  </si>
  <si>
    <t>критеријуму за фин.осн.и сред.муз.и бал.образовања и васпитања</t>
  </si>
  <si>
    <t>Текући добровољни трансфери од</t>
  </si>
  <si>
    <t>Донације од невладиних</t>
  </si>
  <si>
    <t>Чл.17 Статута школе</t>
  </si>
  <si>
    <t>3.500.000</t>
  </si>
  <si>
    <t>4.000.000</t>
  </si>
  <si>
    <t>физичких и правних лица</t>
  </si>
  <si>
    <t>организација и поједина.</t>
  </si>
  <si>
    <t xml:space="preserve">Родитељска средства </t>
  </si>
  <si>
    <t>Ђачки приход</t>
  </si>
  <si>
    <t>1.500.000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</si>
</sst>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;"/>
  </numFmts>
  <fonts count="20">
    <font>
      <sz val="10"/>
      <name val="Arial"/>
      <charset val="238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u/>
      <sz val="14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13" borderId="0" applyNumberFormat="0" applyBorder="0" applyAlignment="0" applyProtection="0"/>
  </cellStyleXfs>
  <cellXfs count="213">
    <xf numFmtId="0" fontId="0" fillId="0" borderId="0" xfId="0"/>
    <xf numFmtId="0" fontId="2" fillId="0" borderId="0" xfId="0" applyFont="1" applyAlignment="1" applyProtection="1">
      <alignment wrapText="1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64" fontId="3" fillId="2" borderId="5" xfId="0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49" fontId="2" fillId="0" borderId="8" xfId="0" applyNumberFormat="1" applyFont="1" applyBorder="1" applyAlignment="1" applyProtection="1">
      <alignment horizontal="right" vertical="top" wrapText="1"/>
    </xf>
    <xf numFmtId="49" fontId="2" fillId="0" borderId="5" xfId="0" applyNumberFormat="1" applyFont="1" applyBorder="1" applyAlignment="1" applyProtection="1">
      <alignment vertical="top" wrapText="1"/>
    </xf>
    <xf numFmtId="49" fontId="2" fillId="0" borderId="9" xfId="0" applyNumberFormat="1" applyFont="1" applyBorder="1" applyAlignment="1" applyProtection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</xf>
    <xf numFmtId="49" fontId="2" fillId="2" borderId="11" xfId="0" applyNumberFormat="1" applyFont="1" applyFill="1" applyBorder="1" applyAlignment="1" applyProtection="1">
      <alignment vertical="center" wrapText="1"/>
    </xf>
    <xf numFmtId="49" fontId="3" fillId="2" borderId="12" xfId="0" applyNumberFormat="1" applyFont="1" applyFill="1" applyBorder="1" applyAlignment="1" applyProtection="1">
      <alignment horizontal="right" vertical="center" wrapText="1"/>
    </xf>
    <xf numFmtId="164" fontId="3" fillId="2" borderId="13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vertical="top" wrapText="1"/>
    </xf>
    <xf numFmtId="4" fontId="2" fillId="0" borderId="0" xfId="0" applyNumberFormat="1" applyFont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2" fillId="0" borderId="8" xfId="0" applyNumberFormat="1" applyFont="1" applyBorder="1" applyAlignment="1" applyProtection="1">
      <alignment horizontal="right" vertical="top" wrapText="1"/>
    </xf>
    <xf numFmtId="1" fontId="0" fillId="0" borderId="0" xfId="0" applyNumberFormat="1"/>
    <xf numFmtId="0" fontId="0" fillId="0" borderId="0" xfId="0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6" borderId="0" xfId="0" applyFont="1" applyFill="1"/>
    <xf numFmtId="0" fontId="0" fillId="6" borderId="0" xfId="0" applyFill="1"/>
    <xf numFmtId="0" fontId="7" fillId="4" borderId="0" xfId="0" applyFont="1" applyFill="1"/>
    <xf numFmtId="49" fontId="3" fillId="6" borderId="1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/>
    <xf numFmtId="1" fontId="0" fillId="0" borderId="0" xfId="0" applyNumberFormat="1" applyAlignment="1">
      <alignment horizontal="center"/>
    </xf>
    <xf numFmtId="49" fontId="3" fillId="7" borderId="8" xfId="0" applyNumberFormat="1" applyFont="1" applyFill="1" applyBorder="1" applyAlignment="1" applyProtection="1">
      <alignment vertical="top" wrapText="1"/>
    </xf>
    <xf numFmtId="49" fontId="3" fillId="7" borderId="5" xfId="0" applyNumberFormat="1" applyFont="1" applyFill="1" applyBorder="1" applyAlignment="1" applyProtection="1">
      <alignment vertical="top" wrapText="1"/>
    </xf>
    <xf numFmtId="164" fontId="3" fillId="7" borderId="5" xfId="0" applyNumberFormat="1" applyFont="1" applyFill="1" applyBorder="1" applyAlignment="1" applyProtection="1">
      <alignment vertical="top" wrapText="1"/>
    </xf>
    <xf numFmtId="1" fontId="3" fillId="7" borderId="8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Alignment="1" applyProtection="1">
      <alignment vertical="top" wrapText="1"/>
    </xf>
    <xf numFmtId="49" fontId="3" fillId="8" borderId="8" xfId="0" applyNumberFormat="1" applyFont="1" applyFill="1" applyBorder="1" applyAlignment="1" applyProtection="1">
      <alignment vertical="top" wrapText="1"/>
    </xf>
    <xf numFmtId="49" fontId="3" fillId="8" borderId="5" xfId="0" applyNumberFormat="1" applyFont="1" applyFill="1" applyBorder="1" applyAlignment="1" applyProtection="1">
      <alignment vertical="top" wrapText="1"/>
    </xf>
    <xf numFmtId="1" fontId="3" fillId="0" borderId="0" xfId="0" quotePrefix="1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5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0" fillId="0" borderId="29" xfId="0" applyBorder="1"/>
    <xf numFmtId="49" fontId="3" fillId="6" borderId="8" xfId="0" applyNumberFormat="1" applyFont="1" applyFill="1" applyBorder="1" applyAlignment="1" applyProtection="1">
      <alignment horizontal="center" vertical="center" wrapText="1"/>
    </xf>
    <xf numFmtId="49" fontId="3" fillId="4" borderId="8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30" xfId="0" applyBorder="1"/>
    <xf numFmtId="49" fontId="3" fillId="0" borderId="31" xfId="0" applyNumberFormat="1" applyFont="1" applyFill="1" applyBorder="1" applyAlignment="1" applyProtection="1">
      <alignment horizontal="center" vertical="top" wrapText="1"/>
    </xf>
    <xf numFmtId="49" fontId="3" fillId="0" borderId="32" xfId="0" applyNumberFormat="1" applyFont="1" applyFill="1" applyBorder="1" applyAlignment="1" applyProtection="1">
      <alignment horizontal="center" vertical="top" wrapText="1"/>
    </xf>
    <xf numFmtId="49" fontId="3" fillId="8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right"/>
    </xf>
    <xf numFmtId="14" fontId="0" fillId="0" borderId="0" xfId="0" applyNumberFormat="1"/>
    <xf numFmtId="0" fontId="8" fillId="0" borderId="0" xfId="0" applyFont="1"/>
    <xf numFmtId="1" fontId="6" fillId="9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 wrapText="1"/>
    </xf>
    <xf numFmtId="0" fontId="6" fillId="9" borderId="0" xfId="0" applyFont="1" applyFill="1" applyAlignment="1">
      <alignment horizontal="center" vertical="top"/>
    </xf>
    <xf numFmtId="49" fontId="3" fillId="7" borderId="18" xfId="0" applyNumberFormat="1" applyFont="1" applyFill="1" applyBorder="1" applyAlignment="1" applyProtection="1">
      <alignment vertical="top" wrapText="1"/>
    </xf>
    <xf numFmtId="3" fontId="3" fillId="7" borderId="18" xfId="0" applyNumberFormat="1" applyFont="1" applyFill="1" applyBorder="1" applyAlignment="1" applyProtection="1">
      <alignment vertical="top" wrapText="1"/>
    </xf>
    <xf numFmtId="49" fontId="2" fillId="0" borderId="6" xfId="0" applyNumberFormat="1" applyFont="1" applyFill="1" applyBorder="1" applyAlignment="1" applyProtection="1">
      <alignment vertical="top" wrapText="1"/>
    </xf>
    <xf numFmtId="1" fontId="14" fillId="0" borderId="0" xfId="0" applyNumberFormat="1" applyFont="1" applyFill="1" applyAlignment="1" applyProtection="1">
      <alignment horizontal="right" wrapText="1"/>
    </xf>
    <xf numFmtId="1" fontId="14" fillId="0" borderId="7" xfId="0" applyNumberFormat="1" applyFont="1" applyFill="1" applyBorder="1" applyAlignment="1" applyProtection="1">
      <alignment horizontal="right" wrapText="1"/>
    </xf>
    <xf numFmtId="0" fontId="15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wrapText="1"/>
    </xf>
    <xf numFmtId="49" fontId="2" fillId="0" borderId="30" xfId="0" applyNumberFormat="1" applyFont="1" applyFill="1" applyBorder="1" applyAlignment="1" applyProtection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1" fontId="3" fillId="2" borderId="14" xfId="0" applyNumberFormat="1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4" fontId="3" fillId="2" borderId="5" xfId="0" applyNumberFormat="1" applyFont="1" applyFill="1" applyBorder="1" applyAlignment="1" applyProtection="1">
      <alignment wrapText="1"/>
    </xf>
    <xf numFmtId="1" fontId="2" fillId="0" borderId="8" xfId="0" applyNumberFormat="1" applyFont="1" applyFill="1" applyBorder="1" applyAlignment="1" applyProtection="1">
      <alignment horizontal="right" vertical="top" wrapText="1"/>
    </xf>
    <xf numFmtId="49" fontId="2" fillId="0" borderId="5" xfId="0" applyNumberFormat="1" applyFont="1" applyFill="1" applyBorder="1" applyAlignment="1" applyProtection="1">
      <alignment horizontal="left" vertical="top" wrapText="1"/>
    </xf>
    <xf numFmtId="3" fontId="2" fillId="2" borderId="5" xfId="0" applyNumberFormat="1" applyFont="1" applyFill="1" applyBorder="1" applyAlignment="1" applyProtection="1">
      <alignment wrapText="1"/>
    </xf>
    <xf numFmtId="1" fontId="3" fillId="2" borderId="8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49" fontId="3" fillId="2" borderId="8" xfId="0" applyNumberFormat="1" applyFont="1" applyFill="1" applyBorder="1" applyAlignment="1" applyProtection="1">
      <alignment horizontal="left" vertical="top" wrapText="1"/>
    </xf>
    <xf numFmtId="49" fontId="2" fillId="0" borderId="8" xfId="0" applyNumberFormat="1" applyFont="1" applyFill="1" applyBorder="1" applyAlignment="1" applyProtection="1">
      <alignment horizontal="left" vertical="top" wrapText="1"/>
    </xf>
    <xf numFmtId="49" fontId="2" fillId="0" borderId="8" xfId="0" applyNumberFormat="1" applyFont="1" applyFill="1" applyBorder="1" applyAlignment="1" applyProtection="1">
      <alignment horizontal="right" vertical="top" wrapText="1"/>
    </xf>
    <xf numFmtId="1" fontId="2" fillId="0" borderId="18" xfId="0" applyNumberFormat="1" applyFont="1" applyFill="1" applyBorder="1" applyAlignment="1" applyProtection="1">
      <alignment horizontal="right" vertical="top" wrapText="1"/>
    </xf>
    <xf numFmtId="49" fontId="2" fillId="0" borderId="9" xfId="0" applyNumberFormat="1" applyFont="1" applyFill="1" applyBorder="1" applyAlignment="1" applyProtection="1">
      <alignment horizontal="left" vertical="top" wrapText="1"/>
    </xf>
    <xf numFmtId="164" fontId="3" fillId="2" borderId="10" xfId="0" applyNumberFormat="1" applyFont="1" applyFill="1" applyBorder="1" applyAlignment="1" applyProtection="1">
      <alignment wrapText="1"/>
    </xf>
    <xf numFmtId="49" fontId="2" fillId="2" borderId="5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0" fontId="17" fillId="14" borderId="0" xfId="0" applyFont="1" applyFill="1" applyProtection="1"/>
    <xf numFmtId="0" fontId="0" fillId="0" borderId="0" xfId="0" applyProtection="1"/>
    <xf numFmtId="0" fontId="17" fillId="0" borderId="0" xfId="0" applyFont="1" applyProtection="1"/>
    <xf numFmtId="0" fontId="0" fillId="14" borderId="14" xfId="0" applyFill="1" applyBorder="1" applyProtection="1"/>
    <xf numFmtId="0" fontId="0" fillId="14" borderId="2" xfId="0" applyFill="1" applyBorder="1" applyProtection="1"/>
    <xf numFmtId="0" fontId="0" fillId="14" borderId="37" xfId="0" applyFill="1" applyBorder="1" applyProtection="1"/>
    <xf numFmtId="0" fontId="0" fillId="14" borderId="13" xfId="0" applyFill="1" applyBorder="1" applyProtection="1"/>
    <xf numFmtId="0" fontId="18" fillId="14" borderId="14" xfId="0" applyFont="1" applyFill="1" applyBorder="1" applyAlignment="1" applyProtection="1">
      <alignment horizontal="center" vertical="center" wrapText="1"/>
    </xf>
    <xf numFmtId="0" fontId="18" fillId="14" borderId="2" xfId="0" applyFont="1" applyFill="1" applyBorder="1" applyAlignment="1" applyProtection="1">
      <alignment horizontal="center" vertical="center" wrapText="1"/>
    </xf>
    <xf numFmtId="0" fontId="18" fillId="14" borderId="3" xfId="0" applyFont="1" applyFill="1" applyBorder="1" applyAlignment="1" applyProtection="1">
      <alignment horizontal="center" vertical="center" wrapText="1"/>
    </xf>
    <xf numFmtId="0" fontId="0" fillId="14" borderId="9" xfId="0" applyFill="1" applyBorder="1" applyAlignment="1" applyProtection="1">
      <alignment horizontal="center" vertical="center"/>
    </xf>
    <xf numFmtId="0" fontId="0" fillId="14" borderId="10" xfId="0" applyFill="1" applyBorder="1" applyAlignment="1" applyProtection="1">
      <alignment horizontal="center" vertical="center"/>
    </xf>
    <xf numFmtId="0" fontId="0" fillId="14" borderId="42" xfId="0" applyFill="1" applyBorder="1" applyAlignment="1" applyProtection="1">
      <alignment horizontal="center" vertical="center"/>
    </xf>
    <xf numFmtId="0" fontId="0" fillId="0" borderId="10" xfId="0" applyBorder="1" applyProtection="1"/>
    <xf numFmtId="1" fontId="0" fillId="0" borderId="10" xfId="0" applyNumberFormat="1" applyBorder="1" applyAlignment="1" applyProtection="1">
      <alignment horizontal="center"/>
    </xf>
    <xf numFmtId="1" fontId="19" fillId="0" borderId="10" xfId="0" applyNumberFormat="1" applyFont="1" applyBorder="1" applyProtection="1"/>
    <xf numFmtId="1" fontId="0" fillId="0" borderId="10" xfId="0" applyNumberFormat="1" applyBorder="1" applyAlignment="1" applyProtection="1">
      <alignment horizontal="right"/>
    </xf>
    <xf numFmtId="0" fontId="0" fillId="0" borderId="19" xfId="0" applyBorder="1" applyProtection="1"/>
    <xf numFmtId="1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Protection="1"/>
    <xf numFmtId="1" fontId="0" fillId="0" borderId="19" xfId="0" applyNumberFormat="1" applyBorder="1" applyAlignment="1" applyProtection="1">
      <alignment horizontal="right"/>
    </xf>
    <xf numFmtId="1" fontId="0" fillId="0" borderId="10" xfId="0" applyNumberFormat="1" applyFont="1" applyBorder="1" applyAlignment="1" applyProtection="1">
      <alignment horizontal="center"/>
    </xf>
    <xf numFmtId="0" fontId="0" fillId="0" borderId="45" xfId="0" applyBorder="1" applyProtection="1"/>
    <xf numFmtId="1" fontId="0" fillId="0" borderId="45" xfId="0" applyNumberFormat="1" applyBorder="1" applyAlignment="1" applyProtection="1">
      <alignment horizontal="center"/>
    </xf>
    <xf numFmtId="1" fontId="19" fillId="0" borderId="45" xfId="0" applyNumberFormat="1" applyFont="1" applyBorder="1" applyProtection="1"/>
    <xf numFmtId="1" fontId="19" fillId="0" borderId="45" xfId="0" applyNumberFormat="1" applyFont="1" applyBorder="1" applyAlignment="1" applyProtection="1">
      <alignment horizontal="right"/>
    </xf>
    <xf numFmtId="1" fontId="0" fillId="0" borderId="45" xfId="0" applyNumberFormat="1" applyFont="1" applyBorder="1" applyAlignment="1" applyProtection="1">
      <alignment horizontal="right"/>
    </xf>
    <xf numFmtId="1" fontId="0" fillId="0" borderId="45" xfId="0" applyNumberFormat="1" applyBorder="1" applyAlignment="1" applyProtection="1">
      <alignment horizontal="right"/>
    </xf>
    <xf numFmtId="0" fontId="0" fillId="0" borderId="5" xfId="0" applyBorder="1" applyProtection="1"/>
    <xf numFmtId="1" fontId="0" fillId="0" borderId="5" xfId="0" applyNumberFormat="1" applyBorder="1" applyProtection="1"/>
    <xf numFmtId="1" fontId="0" fillId="0" borderId="45" xfId="0" applyNumberFormat="1" applyBorder="1" applyProtection="1"/>
    <xf numFmtId="49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wrapText="1"/>
    </xf>
    <xf numFmtId="0" fontId="11" fillId="0" borderId="33" xfId="0" applyFont="1" applyFill="1" applyBorder="1" applyAlignment="1" applyProtection="1">
      <alignment horizontal="left" shrinkToFit="1"/>
    </xf>
    <xf numFmtId="49" fontId="5" fillId="4" borderId="7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shrinkToFit="1"/>
    </xf>
    <xf numFmtId="49" fontId="3" fillId="0" borderId="7" xfId="0" applyNumberFormat="1" applyFont="1" applyFill="1" applyBorder="1" applyAlignment="1" applyProtection="1">
      <alignment wrapText="1"/>
    </xf>
    <xf numFmtId="1" fontId="0" fillId="0" borderId="48" xfId="0" applyNumberFormat="1" applyBorder="1" applyAlignment="1" applyProtection="1"/>
    <xf numFmtId="1" fontId="0" fillId="0" borderId="6" xfId="0" applyNumberFormat="1" applyBorder="1" applyAlignment="1" applyProtection="1"/>
    <xf numFmtId="1" fontId="0" fillId="0" borderId="7" xfId="0" applyNumberFormat="1" applyBorder="1" applyAlignment="1" applyProtection="1"/>
    <xf numFmtId="1" fontId="19" fillId="0" borderId="46" xfId="0" applyNumberFormat="1" applyFont="1" applyBorder="1" applyAlignment="1" applyProtection="1"/>
    <xf numFmtId="1" fontId="19" fillId="0" borderId="47" xfId="0" applyNumberFormat="1" applyFont="1" applyBorder="1" applyAlignment="1" applyProtection="1"/>
    <xf numFmtId="1" fontId="19" fillId="0" borderId="33" xfId="0" applyNumberFormat="1" applyFont="1" applyBorder="1" applyAlignment="1" applyProtection="1"/>
    <xf numFmtId="1" fontId="19" fillId="0" borderId="40" xfId="0" applyNumberFormat="1" applyFont="1" applyBorder="1" applyAlignment="1" applyProtection="1"/>
    <xf numFmtId="1" fontId="19" fillId="0" borderId="29" xfId="0" applyNumberFormat="1" applyFont="1" applyBorder="1" applyAlignment="1" applyProtection="1"/>
    <xf numFmtId="1" fontId="19" fillId="0" borderId="41" xfId="0" applyNumberFormat="1" applyFont="1" applyBorder="1" applyAlignment="1" applyProtection="1"/>
    <xf numFmtId="1" fontId="0" fillId="0" borderId="43" xfId="0" applyNumberFormat="1" applyBorder="1" applyAlignment="1" applyProtection="1"/>
    <xf numFmtId="1" fontId="0" fillId="0" borderId="44" xfId="0" applyNumberFormat="1" applyBorder="1" applyAlignment="1" applyProtection="1"/>
    <xf numFmtId="1" fontId="19" fillId="0" borderId="43" xfId="0" applyNumberFormat="1" applyFont="1" applyBorder="1" applyAlignment="1" applyProtection="1"/>
    <xf numFmtId="1" fontId="19" fillId="0" borderId="0" xfId="0" applyNumberFormat="1" applyFont="1" applyBorder="1" applyAlignment="1" applyProtection="1"/>
    <xf numFmtId="1" fontId="19" fillId="0" borderId="44" xfId="0" applyNumberFormat="1" applyFont="1" applyBorder="1" applyAlignment="1" applyProtection="1"/>
    <xf numFmtId="0" fontId="0" fillId="15" borderId="2" xfId="0" applyFill="1" applyBorder="1" applyAlignment="1" applyProtection="1">
      <alignment horizontal="left" vertical="top"/>
    </xf>
    <xf numFmtId="0" fontId="0" fillId="15" borderId="3" xfId="0" applyFill="1" applyBorder="1" applyAlignment="1" applyProtection="1">
      <alignment horizontal="left" vertical="top"/>
    </xf>
    <xf numFmtId="0" fontId="0" fillId="15" borderId="13" xfId="0" applyFill="1" applyBorder="1" applyAlignment="1" applyProtection="1">
      <alignment horizontal="left" vertical="center"/>
    </xf>
    <xf numFmtId="0" fontId="0" fillId="15" borderId="38" xfId="0" applyFill="1" applyBorder="1" applyAlignment="1" applyProtection="1">
      <alignment horizontal="left" vertical="center"/>
    </xf>
    <xf numFmtId="0" fontId="18" fillId="14" borderId="39" xfId="0" applyFont="1" applyFill="1" applyBorder="1" applyAlignment="1" applyProtection="1">
      <alignment horizontal="center" vertical="center"/>
    </xf>
    <xf numFmtId="0" fontId="18" fillId="14" borderId="16" xfId="0" applyFont="1" applyFill="1" applyBorder="1" applyAlignment="1" applyProtection="1">
      <alignment horizontal="center" vertical="center"/>
    </xf>
    <xf numFmtId="0" fontId="18" fillId="14" borderId="17" xfId="0" applyFont="1" applyFill="1" applyBorder="1" applyAlignment="1" applyProtection="1">
      <alignment horizontal="center" vertical="center"/>
    </xf>
    <xf numFmtId="0" fontId="0" fillId="14" borderId="40" xfId="0" applyFill="1" applyBorder="1" applyAlignment="1" applyProtection="1">
      <alignment horizontal="center" vertical="center"/>
    </xf>
    <xf numFmtId="0" fontId="0" fillId="14" borderId="41" xfId="0" applyFill="1" applyBorder="1" applyAlignment="1" applyProtection="1">
      <alignment horizontal="center" vertical="center"/>
    </xf>
    <xf numFmtId="0" fontId="0" fillId="14" borderId="29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10" borderId="34" xfId="0" applyFont="1" applyFill="1" applyBorder="1" applyAlignment="1" applyProtection="1">
      <alignment shrinkToFit="1"/>
    </xf>
    <xf numFmtId="0" fontId="14" fillId="10" borderId="35" xfId="0" applyFont="1" applyFill="1" applyBorder="1" applyAlignment="1" applyProtection="1">
      <alignment shrinkToFit="1"/>
    </xf>
    <xf numFmtId="0" fontId="14" fillId="10" borderId="36" xfId="0" applyFont="1" applyFill="1" applyBorder="1" applyAlignment="1" applyProtection="1">
      <alignment shrinkToFit="1"/>
    </xf>
    <xf numFmtId="0" fontId="9" fillId="0" borderId="33" xfId="0" applyFont="1" applyBorder="1" applyProtection="1"/>
    <xf numFmtId="1" fontId="11" fillId="10" borderId="5" xfId="0" applyNumberFormat="1" applyFont="1" applyFill="1" applyBorder="1" applyAlignment="1" applyProtection="1">
      <alignment horizontal="center" wrapText="1"/>
    </xf>
    <xf numFmtId="0" fontId="2" fillId="10" borderId="34" xfId="0" applyFont="1" applyFill="1" applyBorder="1" applyAlignment="1" applyProtection="1">
      <alignment shrinkToFit="1"/>
    </xf>
    <xf numFmtId="0" fontId="2" fillId="10" borderId="35" xfId="0" applyFont="1" applyFill="1" applyBorder="1" applyAlignment="1" applyProtection="1">
      <alignment shrinkToFit="1"/>
    </xf>
    <xf numFmtId="0" fontId="2" fillId="10" borderId="36" xfId="0" applyFont="1" applyFill="1" applyBorder="1" applyAlignment="1" applyProtection="1">
      <alignment shrinkToFit="1"/>
    </xf>
    <xf numFmtId="0" fontId="9" fillId="0" borderId="7" xfId="0" applyFont="1" applyBorder="1" applyProtection="1"/>
    <xf numFmtId="1" fontId="14" fillId="11" borderId="3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0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164" fontId="2" fillId="0" borderId="5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wrapText="1"/>
    </xf>
    <xf numFmtId="3" fontId="2" fillId="0" borderId="10" xfId="0" applyNumberFormat="1" applyFont="1" applyBorder="1" applyAlignment="1" applyProtection="1">
      <alignment wrapText="1"/>
    </xf>
    <xf numFmtId="3" fontId="3" fillId="12" borderId="5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0" fillId="9" borderId="0" xfId="0" applyFill="1" applyProtection="1"/>
    <xf numFmtId="0" fontId="0" fillId="9" borderId="0" xfId="0" applyFill="1" applyBorder="1" applyProtection="1"/>
    <xf numFmtId="164" fontId="0" fillId="0" borderId="0" xfId="0" applyNumberFormat="1" applyProtection="1"/>
    <xf numFmtId="3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30" xfId="0" applyBorder="1" applyAlignment="1" applyProtection="1">
      <alignment wrapText="1"/>
    </xf>
    <xf numFmtId="3" fontId="2" fillId="0" borderId="5" xfId="0" applyNumberFormat="1" applyFont="1" applyBorder="1" applyAlignment="1" applyProtection="1">
      <alignment vertical="top" wrapText="1"/>
    </xf>
    <xf numFmtId="0" fontId="0" fillId="4" borderId="0" xfId="0" applyFill="1" applyProtection="1"/>
    <xf numFmtId="0" fontId="10" fillId="0" borderId="0" xfId="0" applyFont="1" applyProtection="1"/>
    <xf numFmtId="1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0" fontId="0" fillId="5" borderId="0" xfId="0" applyFill="1" applyAlignment="1" applyProtection="1">
      <alignment horizontal="right"/>
    </xf>
    <xf numFmtId="0" fontId="16" fillId="13" borderId="0" xfId="1" applyAlignment="1" applyProtection="1">
      <alignment horizontal="center"/>
    </xf>
  </cellXfs>
  <cellStyles count="2">
    <cellStyle name="Neutral" xfId="1" builtinId="28"/>
    <cellStyle name="Normal" xfId="0" builtinId="0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/2009/plan/BUD&#381;ET/prazne%20tabele/probni/10500/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%20(3)/1-zara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/BUD&#381;ET%20REP/value-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%20(3)/2-Tekuci%20iz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za sve funkcije"/>
      <sheetName val="1"/>
      <sheetName val="2"/>
      <sheetName val="3"/>
      <sheetName val="4"/>
      <sheetName val="5"/>
    </sheetNames>
    <sheetDataSet>
      <sheetData sheetId="0">
        <row r="1">
          <cell r="A1">
            <v>191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šifre"/>
      <sheetName val="Sheet3"/>
    </sheetNames>
    <sheetDataSet>
      <sheetData sheetId="0"/>
      <sheetData sheetId="1">
        <row r="5">
          <cell r="A5">
            <v>20100</v>
          </cell>
          <cell r="B5">
            <v>1</v>
          </cell>
          <cell r="C5" t="str">
            <v>НАРОДНА СКУПШТИНА</v>
          </cell>
          <cell r="D5">
            <v>20100</v>
          </cell>
          <cell r="E5">
            <v>1</v>
          </cell>
        </row>
        <row r="6">
          <cell r="A6">
            <v>10100</v>
          </cell>
          <cell r="B6">
            <v>2</v>
          </cell>
          <cell r="C6" t="str">
            <v>ПРЕДСЕДНИК РЕПУБЛИКЕ</v>
          </cell>
          <cell r="D6">
            <v>10100</v>
          </cell>
          <cell r="E6">
            <v>2</v>
          </cell>
        </row>
        <row r="7">
          <cell r="A7">
            <v>0</v>
          </cell>
          <cell r="B7">
            <v>3</v>
          </cell>
          <cell r="C7" t="str">
            <v>ВЛАДА</v>
          </cell>
          <cell r="D7">
            <v>0</v>
          </cell>
          <cell r="E7">
            <v>3</v>
          </cell>
        </row>
        <row r="8">
          <cell r="A8">
            <v>30100</v>
          </cell>
          <cell r="B8">
            <v>4</v>
          </cell>
          <cell r="C8" t="str">
            <v>УСТАВНИ СУД</v>
          </cell>
          <cell r="D8">
            <v>30100</v>
          </cell>
          <cell r="E8">
            <v>4</v>
          </cell>
        </row>
        <row r="9">
          <cell r="A9">
            <v>30200</v>
          </cell>
          <cell r="B9">
            <v>5</v>
          </cell>
          <cell r="C9" t="str">
            <v>ПРАВОСУДНИ ОРГАНИ</v>
          </cell>
          <cell r="D9">
            <v>30200</v>
          </cell>
          <cell r="E9">
            <v>5</v>
          </cell>
        </row>
        <row r="10">
          <cell r="A10">
            <v>42700</v>
          </cell>
          <cell r="B10">
            <v>6</v>
          </cell>
          <cell r="C10" t="str">
            <v>ЗАШТИТНИК ГРАЂАНА</v>
          </cell>
          <cell r="D10">
            <v>42700</v>
          </cell>
          <cell r="E10">
            <v>6</v>
          </cell>
        </row>
        <row r="11">
          <cell r="A11">
            <v>20102</v>
          </cell>
          <cell r="B11">
            <v>7</v>
          </cell>
          <cell r="C11" t="str">
            <v>ДРЖАВНА РЕВИЗОРСКА ИНСТИТУЦИЈА</v>
          </cell>
          <cell r="D11">
            <v>20102</v>
          </cell>
          <cell r="E11">
            <v>7</v>
          </cell>
        </row>
        <row r="12">
          <cell r="A12">
            <v>61030</v>
          </cell>
          <cell r="B12">
            <v>8</v>
          </cell>
          <cell r="C12" t="str">
            <v>МИНИСТАРСТВО СПОЉНИХ ПОСЛОВА</v>
          </cell>
          <cell r="D12">
            <v>61030</v>
          </cell>
          <cell r="E12">
            <v>8</v>
          </cell>
        </row>
        <row r="13">
          <cell r="A13">
            <v>61040</v>
          </cell>
          <cell r="B13">
            <v>9</v>
          </cell>
          <cell r="C13" t="str">
            <v>МИНИСТАРСТВО ОДБРАНЕ</v>
          </cell>
          <cell r="D13">
            <v>61040</v>
          </cell>
          <cell r="E13">
            <v>9</v>
          </cell>
        </row>
        <row r="14">
          <cell r="A14">
            <v>10600</v>
          </cell>
          <cell r="B14">
            <v>10</v>
          </cell>
          <cell r="C14" t="str">
            <v>МИНИСТАРСТВО УНУТРАШЊИХ ПОСЛОВА</v>
          </cell>
          <cell r="D14">
            <v>10600</v>
          </cell>
          <cell r="E14">
            <v>10</v>
          </cell>
        </row>
        <row r="15">
          <cell r="A15">
            <v>41300</v>
          </cell>
          <cell r="B15">
            <v>11</v>
          </cell>
          <cell r="C15" t="str">
            <v>БЕЗБЕДНОСНО ИНФОРМАТИВНА АГЕНЦИЈА</v>
          </cell>
          <cell r="D15">
            <v>41300</v>
          </cell>
          <cell r="E15">
            <v>11</v>
          </cell>
        </row>
        <row r="16">
          <cell r="A16">
            <v>10500</v>
          </cell>
          <cell r="B16">
            <v>12</v>
          </cell>
          <cell r="C16" t="str">
            <v>МИНИСТАРСТВО ФИНАНСИЈА</v>
          </cell>
          <cell r="D16">
            <v>10500</v>
          </cell>
          <cell r="E16">
            <v>12</v>
          </cell>
        </row>
        <row r="17">
          <cell r="A17">
            <v>10300</v>
          </cell>
          <cell r="B17">
            <v>13</v>
          </cell>
          <cell r="C17" t="str">
            <v>МИНИСТАРСТВО ПРАВДЕ</v>
          </cell>
          <cell r="D17">
            <v>10300</v>
          </cell>
          <cell r="E17">
            <v>13</v>
          </cell>
        </row>
        <row r="18">
          <cell r="A18">
            <v>10700</v>
          </cell>
          <cell r="B18">
            <v>14</v>
          </cell>
          <cell r="C18" t="str">
            <v>МИНИСТАРСТВО ПОЉОПРИВРЕДЕ, ШУМАРСТВА И ВОДОПРИВРЕДЕ</v>
          </cell>
          <cell r="D18">
            <v>10700</v>
          </cell>
          <cell r="E18">
            <v>14</v>
          </cell>
        </row>
        <row r="19">
          <cell r="A19">
            <v>13000</v>
          </cell>
          <cell r="B19">
            <v>15</v>
          </cell>
          <cell r="C19" t="str">
            <v>MИНИСТАРСТВО ЕКОНОМИЈЕ И РЕГИОНАЛНОГ РАЗВОЈА</v>
          </cell>
          <cell r="D19">
            <v>13000</v>
          </cell>
          <cell r="E19">
            <v>15</v>
          </cell>
        </row>
        <row r="20">
          <cell r="A20">
            <v>10900</v>
          </cell>
          <cell r="B20">
            <v>16</v>
          </cell>
          <cell r="C20" t="str">
            <v>МИНИСТАРСТВО РУДАРСТВА И ЕНЕРГЕТИКЕ</v>
          </cell>
          <cell r="D20">
            <v>10900</v>
          </cell>
          <cell r="E20">
            <v>16</v>
          </cell>
        </row>
        <row r="21">
          <cell r="A21">
            <v>13100</v>
          </cell>
          <cell r="B21">
            <v>17</v>
          </cell>
          <cell r="C21" t="str">
            <v>MИНИСТАРСТВО ЗА ИНФРАСТРУКТУРУ</v>
          </cell>
          <cell r="D21">
            <v>13100</v>
          </cell>
          <cell r="E21">
            <v>17</v>
          </cell>
        </row>
        <row r="22">
          <cell r="A22">
            <v>13200</v>
          </cell>
          <cell r="B22">
            <v>18</v>
          </cell>
          <cell r="C22" t="str">
            <v>МИНИСТАРСТВО ЗА ТЕЛЕКОМУНИКАЦИЈЕ И ИНФОРМАЦИОНО ДРУШТВО</v>
          </cell>
          <cell r="D22">
            <v>13200</v>
          </cell>
          <cell r="E22">
            <v>18</v>
          </cell>
        </row>
        <row r="23">
          <cell r="A23">
            <v>13400</v>
          </cell>
          <cell r="B23">
            <v>19</v>
          </cell>
          <cell r="C23" t="str">
            <v>МИНИСТАРСТВО РАДА И СОЦИЈАЛНЕ ПОЛИТИКЕ</v>
          </cell>
          <cell r="D23">
            <v>13400</v>
          </cell>
          <cell r="E23">
            <v>19</v>
          </cell>
        </row>
        <row r="24">
          <cell r="A24">
            <v>13500</v>
          </cell>
          <cell r="B24">
            <v>20</v>
          </cell>
          <cell r="C24" t="str">
            <v>МИНИСТАРСТВО ЗА НАУКУ И ТЕХНОЛОШКИ РАЗВОЈ</v>
          </cell>
          <cell r="D24">
            <v>13500</v>
          </cell>
          <cell r="E24">
            <v>20</v>
          </cell>
        </row>
        <row r="25">
          <cell r="A25">
            <v>14000</v>
          </cell>
          <cell r="B25">
            <v>21</v>
          </cell>
          <cell r="C25" t="str">
            <v>МИНИСТАРСТВО ЖИВОТНЕ СРЕДИНЕ И ПРОСТОРНОГ ПЛАНИРАЊА</v>
          </cell>
          <cell r="D25">
            <v>14000</v>
          </cell>
          <cell r="E25">
            <v>21</v>
          </cell>
        </row>
        <row r="26">
          <cell r="A26">
            <v>13800</v>
          </cell>
          <cell r="B26">
            <v>22</v>
          </cell>
          <cell r="C26" t="str">
            <v>МИНИСТАРСТВО ОМЛАДИНЕ И СПОРТА</v>
          </cell>
          <cell r="D26">
            <v>13800</v>
          </cell>
          <cell r="E26">
            <v>22</v>
          </cell>
        </row>
        <row r="27">
          <cell r="A27">
            <v>11800</v>
          </cell>
          <cell r="B27">
            <v>23</v>
          </cell>
          <cell r="C27" t="str">
            <v>МИНИСТАРСТВО КУЛТУРЕ</v>
          </cell>
          <cell r="D27">
            <v>11800</v>
          </cell>
          <cell r="E27">
            <v>23</v>
          </cell>
        </row>
        <row r="28">
          <cell r="A28">
            <v>12300</v>
          </cell>
          <cell r="B28">
            <v>24</v>
          </cell>
          <cell r="C28" t="str">
            <v>МИНИСТАРСТВО ЗА ДИЈАСПОРУ</v>
          </cell>
          <cell r="D28">
            <v>12300</v>
          </cell>
          <cell r="E28">
            <v>24</v>
          </cell>
        </row>
        <row r="29">
          <cell r="A29">
            <v>13900</v>
          </cell>
          <cell r="B29">
            <v>25</v>
          </cell>
          <cell r="C29" t="str">
            <v>МИНИСТАРСТВО ЗА КОСОВО И МЕТОХИЈУ</v>
          </cell>
          <cell r="D29">
            <v>13900</v>
          </cell>
          <cell r="E29">
            <v>25</v>
          </cell>
        </row>
        <row r="30">
          <cell r="A30">
            <v>14200</v>
          </cell>
          <cell r="B30">
            <v>26</v>
          </cell>
          <cell r="C30" t="str">
            <v>МИНИСТАРСТВО ЗА ЉУДСКА И МАЊИНСКА ПРАВА</v>
          </cell>
          <cell r="D30">
            <v>14200</v>
          </cell>
          <cell r="E30">
            <v>26</v>
          </cell>
        </row>
        <row r="31">
          <cell r="A31">
            <v>14100</v>
          </cell>
          <cell r="B31">
            <v>27</v>
          </cell>
          <cell r="C31" t="str">
            <v>МИНИСТАРСТВО ЗА НАЦИОНАЛНИ ИНВЕСТИЦИОНИ ПЛАН</v>
          </cell>
          <cell r="D31">
            <v>14100</v>
          </cell>
          <cell r="E31">
            <v>27</v>
          </cell>
        </row>
        <row r="32">
          <cell r="A32">
            <v>40100</v>
          </cell>
          <cell r="B32">
            <v>28</v>
          </cell>
          <cell r="C32" t="str">
            <v>РЕПУБЛИЧКИ СЕКРЕТАРИЈАТ ЗА ЗАКОНОДАВСТВО</v>
          </cell>
          <cell r="D32">
            <v>40100</v>
          </cell>
          <cell r="E32">
            <v>28</v>
          </cell>
        </row>
        <row r="33">
          <cell r="A33">
            <v>40300</v>
          </cell>
          <cell r="B33">
            <v>29</v>
          </cell>
          <cell r="C33" t="str">
            <v>РЕПУБЛИЧКИ ЗАВОД ЗА РАЗВОЈ</v>
          </cell>
          <cell r="D33">
            <v>40300</v>
          </cell>
          <cell r="E33">
            <v>29</v>
          </cell>
        </row>
        <row r="34">
          <cell r="A34">
            <v>40400</v>
          </cell>
          <cell r="B34">
            <v>30</v>
          </cell>
          <cell r="C34" t="str">
            <v>РЕПУБЛИЧКИ ЗАВОД ЗА СТАТИСТИКУ</v>
          </cell>
          <cell r="D34">
            <v>40400</v>
          </cell>
          <cell r="E34">
            <v>30</v>
          </cell>
        </row>
        <row r="35">
          <cell r="A35">
            <v>40500</v>
          </cell>
          <cell r="B35">
            <v>31</v>
          </cell>
          <cell r="C35" t="str">
            <v>РЕПУБЛИЧКИ ХИДРОМЕТЕОРОЛОШКИ ЗАВОД</v>
          </cell>
          <cell r="D35">
            <v>40500</v>
          </cell>
          <cell r="E35">
            <v>31</v>
          </cell>
        </row>
        <row r="36">
          <cell r="A36">
            <v>40600</v>
          </cell>
          <cell r="B36">
            <v>32</v>
          </cell>
          <cell r="C36" t="str">
            <v>РЕПУБЛИЧКИ ГЕОДЕТСКИ ЗАВОД</v>
          </cell>
          <cell r="D36">
            <v>40600</v>
          </cell>
          <cell r="E36">
            <v>32</v>
          </cell>
        </row>
        <row r="37">
          <cell r="A37">
            <v>40800</v>
          </cell>
          <cell r="B37">
            <v>33</v>
          </cell>
          <cell r="C37" t="str">
            <v>РЕПУБЛИЧКИ СЕИЗМОЛОШКИ ЗАВОД</v>
          </cell>
          <cell r="D37">
            <v>40800</v>
          </cell>
          <cell r="E37">
            <v>33</v>
          </cell>
        </row>
        <row r="38">
          <cell r="A38">
            <v>40700</v>
          </cell>
          <cell r="B38">
            <v>34</v>
          </cell>
          <cell r="C38" t="str">
            <v>РЕПУБЛИЧКА ДИРЕКЦИЈА ЗА ИМОВИНУ РЕПУБЛИКЕ СРБИЈЕ</v>
          </cell>
          <cell r="D38">
            <v>40700</v>
          </cell>
          <cell r="E38">
            <v>34</v>
          </cell>
        </row>
        <row r="39">
          <cell r="A39">
            <v>11601</v>
          </cell>
          <cell r="B39">
            <v>35</v>
          </cell>
          <cell r="C39" t="str">
            <v>РЕПУБЛИЧКИ ЗАВОД ЗА ИНФОРМАТИКУ И ИНТЕРНЕТ</v>
          </cell>
          <cell r="D39">
            <v>11601</v>
          </cell>
          <cell r="E39">
            <v>35</v>
          </cell>
        </row>
        <row r="40">
          <cell r="A40">
            <v>11301</v>
          </cell>
          <cell r="B40">
            <v>36</v>
          </cell>
          <cell r="C40" t="str">
            <v>АГЕНЦИЈА ЗА СТРАНА УЛАГАЊА И ПРОМОЦИЈУ ИЗВОЗА</v>
          </cell>
          <cell r="D40">
            <v>11301</v>
          </cell>
          <cell r="E40">
            <v>36</v>
          </cell>
        </row>
        <row r="41">
          <cell r="A41">
            <v>10202</v>
          </cell>
          <cell r="B41">
            <v>37</v>
          </cell>
          <cell r="C41" t="str">
            <v>ЦЕНТАР ЗА РАЗМИНИРАЊЕ</v>
          </cell>
          <cell r="D41">
            <v>10202</v>
          </cell>
          <cell r="E41">
            <v>37</v>
          </cell>
        </row>
        <row r="42">
          <cell r="A42">
            <v>64040</v>
          </cell>
          <cell r="B42">
            <v>38</v>
          </cell>
          <cell r="C42" t="str">
            <v>ЗАВОД ЗА ИНТЕЛЕКТУАЛНУ СВОЈИНУ</v>
          </cell>
          <cell r="D42">
            <v>64040</v>
          </cell>
          <cell r="E42">
            <v>38</v>
          </cell>
        </row>
        <row r="43">
          <cell r="A43">
            <v>12401</v>
          </cell>
          <cell r="B43">
            <v>39</v>
          </cell>
          <cell r="C43" t="str">
            <v>ДИРЕКЦИЈА ЗА УНУТРАШЊЕ ПЛОВНЕ ПУТЕВЕ - ПЛОВПУТ</v>
          </cell>
          <cell r="D43">
            <v>12401</v>
          </cell>
          <cell r="E43">
            <v>39</v>
          </cell>
        </row>
        <row r="44">
          <cell r="A44">
            <v>12408</v>
          </cell>
          <cell r="B44">
            <v>40</v>
          </cell>
          <cell r="C44" t="str">
            <v>ГЕОМАГНЕТСКИ ЗАВОД</v>
          </cell>
          <cell r="D44">
            <v>12408</v>
          </cell>
          <cell r="E44">
            <v>40</v>
          </cell>
        </row>
        <row r="45">
          <cell r="A45">
            <v>50011</v>
          </cell>
          <cell r="B45">
            <v>41</v>
          </cell>
          <cell r="C45" t="str">
            <v>ЗАВОД ЗА СОЦИЈАЛНО ОСИГУРАЊЕ</v>
          </cell>
          <cell r="D45">
            <v>50011</v>
          </cell>
          <cell r="E45">
            <v>41</v>
          </cell>
        </row>
        <row r="46">
          <cell r="A46">
            <v>42300</v>
          </cell>
          <cell r="B46">
            <v>42</v>
          </cell>
          <cell r="C46" t="str">
            <v>СРПСКА АКАДЕМИЈА НАУКА И УМЕТНОСТИ</v>
          </cell>
          <cell r="D46">
            <v>42300</v>
          </cell>
          <cell r="E46">
            <v>42</v>
          </cell>
        </row>
        <row r="47">
          <cell r="A47">
            <v>41200</v>
          </cell>
          <cell r="B47">
            <v>43</v>
          </cell>
          <cell r="C47" t="str">
            <v>УПРАВА ЗА ЈАВНЕ НАБАВКЕ</v>
          </cell>
          <cell r="D47">
            <v>41200</v>
          </cell>
          <cell r="E47">
            <v>43</v>
          </cell>
        </row>
        <row r="48">
          <cell r="A48">
            <v>41600</v>
          </cell>
          <cell r="B48">
            <v>44</v>
          </cell>
          <cell r="C48" t="str">
            <v>КОМИСИЈА ЗА ИСПИТИВАЊЕ ОДГОВОРНОСТИ ЗА КРШЕЊЕ
ЉУДСКИХ ПРАВА</v>
          </cell>
          <cell r="D48">
            <v>41600</v>
          </cell>
          <cell r="E48">
            <v>44</v>
          </cell>
        </row>
        <row r="49">
          <cell r="A49">
            <v>10902</v>
          </cell>
          <cell r="B49">
            <v>45</v>
          </cell>
          <cell r="C49" t="str">
            <v>АГЕНЦИЈА ЗА РУДАРСТВО</v>
          </cell>
          <cell r="D49">
            <v>10902</v>
          </cell>
          <cell r="E49">
            <v>45</v>
          </cell>
        </row>
        <row r="50">
          <cell r="A50">
            <v>40900</v>
          </cell>
          <cell r="B50">
            <v>46</v>
          </cell>
          <cell r="C50" t="str">
            <v>АГЕНЦИЈА ЗА РЕЦИКЛАЖУ</v>
          </cell>
          <cell r="D50">
            <v>40900</v>
          </cell>
          <cell r="E50">
            <v>46</v>
          </cell>
        </row>
        <row r="51">
          <cell r="A51">
            <v>10901</v>
          </cell>
          <cell r="B51">
            <v>47</v>
          </cell>
          <cell r="C51" t="str">
            <v>АГЕНЦИЈА ЗА ЕНЕРГЕТСКУ ЕФИКАСНОСТ</v>
          </cell>
          <cell r="D51">
            <v>10901</v>
          </cell>
          <cell r="E51">
            <v>47</v>
          </cell>
        </row>
        <row r="52">
          <cell r="A52">
            <v>41000</v>
          </cell>
          <cell r="B52">
            <v>48</v>
          </cell>
          <cell r="C52" t="str">
            <v>КОМЕСАРИЈАТ ЗА ИЗБЕГЛИЦЕ</v>
          </cell>
          <cell r="D52">
            <v>41000</v>
          </cell>
          <cell r="E52">
            <v>48</v>
          </cell>
        </row>
        <row r="53">
          <cell r="A53">
            <v>42500</v>
          </cell>
          <cell r="B53">
            <v>49</v>
          </cell>
          <cell r="C53" t="str">
            <v>РЕПУБЛИЧКИ ОДБОР ЗА РЕШАВАЊЕ О СУКОБУ ИНТЕРЕСА</v>
          </cell>
          <cell r="D53">
            <v>42500</v>
          </cell>
          <cell r="E53">
            <v>49</v>
          </cell>
        </row>
        <row r="54">
          <cell r="A54">
            <v>43200</v>
          </cell>
          <cell r="B54">
            <v>50</v>
          </cell>
          <cell r="C54" t="str">
            <v>АГЕНЦИЈА ЗА БОРБУ ПРОТИВ КОРУПЦИЈЕ</v>
          </cell>
          <cell r="D54">
            <v>43200</v>
          </cell>
          <cell r="E54">
            <v>50</v>
          </cell>
        </row>
        <row r="55">
          <cell r="A55">
            <v>42600</v>
          </cell>
          <cell r="B55">
            <v>51</v>
          </cell>
          <cell r="C55" t="str">
            <v>ПОВЕРЕНИК ЗА ИНФОРМАЦИЈЕ ОД ЈАВНОГ ЗНАЧАЈА И ЗАШТИТУ ПОДАТАКА О ЛИЧНОСТИ</v>
          </cell>
          <cell r="D55">
            <v>42600</v>
          </cell>
          <cell r="E55">
            <v>51</v>
          </cell>
        </row>
        <row r="56">
          <cell r="A56">
            <v>43100</v>
          </cell>
          <cell r="B56">
            <v>52</v>
          </cell>
          <cell r="C56" t="str">
            <v>ДИРЕКЦИЈА ЗА РЕСТИТУЦИЈУ</v>
          </cell>
          <cell r="D56">
            <v>43100</v>
          </cell>
          <cell r="E56">
            <v>52</v>
          </cell>
        </row>
        <row r="57">
          <cell r="A57">
            <v>12500</v>
          </cell>
          <cell r="B57">
            <v>53</v>
          </cell>
          <cell r="C57" t="str">
            <v>ДИРЕКЦИЈА ЗА ЖЕЛЕЗНИЦУ</v>
          </cell>
          <cell r="D57">
            <v>12500</v>
          </cell>
          <cell r="E57">
            <v>53</v>
          </cell>
        </row>
        <row r="58">
          <cell r="A58">
            <v>42800</v>
          </cell>
          <cell r="B58">
            <v>54</v>
          </cell>
          <cell r="C58" t="str">
            <v>РЕПУБЛИЧКА АГЕНЦИЈА ЗА МИРНО РЕШАВАЊЕ РАДНИХ СПОРОВА</v>
          </cell>
          <cell r="D58">
            <v>42800</v>
          </cell>
          <cell r="E58">
            <v>54</v>
          </cell>
        </row>
        <row r="59">
          <cell r="A59">
            <v>41100</v>
          </cell>
          <cell r="B59">
            <v>55</v>
          </cell>
          <cell r="C59" t="str">
            <v>УПРАВА ЗА ЗАЈЕДНИЧКЕ ПОСЛОВЕ РЕПУБЛИЧКИХ ОРГАНА</v>
          </cell>
          <cell r="D59">
            <v>41100</v>
          </cell>
          <cell r="E59">
            <v>55</v>
          </cell>
        </row>
        <row r="60">
          <cell r="A60">
            <v>0</v>
          </cell>
          <cell r="B60">
            <v>56</v>
          </cell>
          <cell r="C60" t="str">
            <v>УПРАВНИ ОКРУЗИ</v>
          </cell>
          <cell r="D60">
            <v>0</v>
          </cell>
          <cell r="E60">
            <v>56</v>
          </cell>
        </row>
        <row r="61">
          <cell r="A61">
            <v>13300</v>
          </cell>
          <cell r="B61">
            <v>57</v>
          </cell>
          <cell r="C61" t="str">
            <v>МИНИСТАРСТВО ТРГОВИНЕ И УСЛУГА</v>
          </cell>
          <cell r="D61">
            <v>13300</v>
          </cell>
          <cell r="E61">
            <v>57</v>
          </cell>
        </row>
        <row r="62">
          <cell r="A62">
            <v>11900</v>
          </cell>
          <cell r="B62">
            <v>58</v>
          </cell>
          <cell r="C62" t="str">
            <v>МИНИСТАРСТВО ЗДРАВЉА</v>
          </cell>
          <cell r="D62">
            <v>11900</v>
          </cell>
          <cell r="E62">
            <v>58</v>
          </cell>
        </row>
        <row r="63">
          <cell r="A63">
            <v>13700</v>
          </cell>
          <cell r="B63">
            <v>59</v>
          </cell>
          <cell r="C63" t="str">
            <v>МИНИСТАРСТВО ПРОСВЕТЕ</v>
          </cell>
          <cell r="D63">
            <v>13700</v>
          </cell>
          <cell r="E63">
            <v>59</v>
          </cell>
        </row>
        <row r="64">
          <cell r="A64">
            <v>10400</v>
          </cell>
          <cell r="B64">
            <v>60</v>
          </cell>
          <cell r="C64" t="str">
            <v>МИНИСТАРСТВО ЗА ДРЖАВНУ УПРАВУ И ЛОКАЛНУ САМОУПРАВУ</v>
          </cell>
          <cell r="D64">
            <v>10400</v>
          </cell>
          <cell r="E64">
            <v>60</v>
          </cell>
        </row>
        <row r="65">
          <cell r="A65">
            <v>12100</v>
          </cell>
          <cell r="B65">
            <v>61</v>
          </cell>
          <cell r="C65" t="str">
            <v>МИНИСТАРСТВО ВЕРА</v>
          </cell>
          <cell r="D65">
            <v>12100</v>
          </cell>
          <cell r="E65">
            <v>61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20101</v>
          </cell>
          <cell r="B67" t="str">
            <v>1.1</v>
          </cell>
          <cell r="C67" t="str">
            <v>НАРОДНА СКУПШТИНА - СТРУЧНЕ СЛУЖБЕ</v>
          </cell>
          <cell r="D67">
            <v>20101</v>
          </cell>
          <cell r="E67">
            <v>100</v>
          </cell>
        </row>
        <row r="68">
          <cell r="A68">
            <v>10502</v>
          </cell>
          <cell r="B68" t="str">
            <v>12.1</v>
          </cell>
          <cell r="C68" t="str">
            <v>УПРАВА ЦАРИНА</v>
          </cell>
          <cell r="D68">
            <v>10502</v>
          </cell>
          <cell r="E68">
            <v>100</v>
          </cell>
        </row>
        <row r="69">
          <cell r="A69">
            <v>40200</v>
          </cell>
          <cell r="B69" t="str">
            <v>12.2</v>
          </cell>
          <cell r="C69" t="str">
            <v>ПОРЕСКА УПРАВА</v>
          </cell>
          <cell r="D69">
            <v>40200</v>
          </cell>
          <cell r="E69">
            <v>100</v>
          </cell>
        </row>
        <row r="70">
          <cell r="A70">
            <v>10505</v>
          </cell>
          <cell r="B70" t="str">
            <v>12.3</v>
          </cell>
          <cell r="C70" t="str">
            <v>УПРАВА ЗА ТРЕЗОР</v>
          </cell>
          <cell r="D70">
            <v>10505</v>
          </cell>
          <cell r="E70">
            <v>100</v>
          </cell>
        </row>
        <row r="71">
          <cell r="A71">
            <v>10504</v>
          </cell>
          <cell r="B71" t="str">
            <v>12.4</v>
          </cell>
          <cell r="C71" t="str">
            <v>УПРАВА ЗА ИГРЕ НА СРЕЋУ</v>
          </cell>
          <cell r="D71">
            <v>10504</v>
          </cell>
          <cell r="E71">
            <v>100</v>
          </cell>
        </row>
        <row r="72">
          <cell r="A72">
            <v>10507</v>
          </cell>
          <cell r="B72" t="str">
            <v>12.5</v>
          </cell>
          <cell r="C72" t="str">
            <v>УПРАВА ЗА ДУВАН</v>
          </cell>
          <cell r="D72">
            <v>10507</v>
          </cell>
          <cell r="E72">
            <v>100</v>
          </cell>
        </row>
        <row r="73">
          <cell r="A73">
            <v>10508</v>
          </cell>
          <cell r="B73" t="str">
            <v>12.6</v>
          </cell>
          <cell r="C73" t="str">
            <v>УПРАВА ЗА СПРЕЧАВАЊЕ ПРАЊА НОВЦА</v>
          </cell>
          <cell r="D73">
            <v>10508</v>
          </cell>
          <cell r="E73">
            <v>100</v>
          </cell>
        </row>
        <row r="74">
          <cell r="A74">
            <v>10509</v>
          </cell>
          <cell r="B74" t="str">
            <v>12.7</v>
          </cell>
          <cell r="C74" t="str">
            <v>ДЕВИЗНИ ИНСПЕКТОРАТ</v>
          </cell>
          <cell r="D74">
            <v>10509</v>
          </cell>
          <cell r="E74">
            <v>100</v>
          </cell>
        </row>
        <row r="75">
          <cell r="A75">
            <v>10510</v>
          </cell>
          <cell r="B75" t="str">
            <v>12.8</v>
          </cell>
          <cell r="C75" t="str">
            <v>УПРАВА ЗА СЛОБОДНЕ ЗОНЕ</v>
          </cell>
          <cell r="D75">
            <v>10510</v>
          </cell>
          <cell r="E75">
            <v>100</v>
          </cell>
        </row>
        <row r="76">
          <cell r="A76">
            <v>10511</v>
          </cell>
          <cell r="B76" t="str">
            <v>12.9</v>
          </cell>
          <cell r="C76" t="str">
            <v>УПРАВА ЗА ЈАВНИ ДУГ</v>
          </cell>
          <cell r="D76">
            <v>10511</v>
          </cell>
          <cell r="E76">
            <v>100</v>
          </cell>
        </row>
        <row r="77">
          <cell r="A77">
            <v>10301</v>
          </cell>
          <cell r="B77" t="str">
            <v>13.1</v>
          </cell>
          <cell r="C77" t="str">
            <v>УПРАВА ЗА ИЗВРШЕЊЕ ЗАВОДСКИХ САНКЦИЈА</v>
          </cell>
          <cell r="D77">
            <v>10301</v>
          </cell>
          <cell r="E77">
            <v>100</v>
          </cell>
        </row>
        <row r="78">
          <cell r="A78">
            <v>10302</v>
          </cell>
          <cell r="B78" t="str">
            <v>13.2</v>
          </cell>
          <cell r="C78" t="str">
            <v>ДИРЕКЦИЈА ЗА УПРАВЉАЊЕ ОДУЗЕТОМ ИМОВИНОМ</v>
          </cell>
          <cell r="D78">
            <v>10302</v>
          </cell>
          <cell r="E78">
            <v>100</v>
          </cell>
        </row>
        <row r="79">
          <cell r="A79">
            <v>41900</v>
          </cell>
          <cell r="B79" t="str">
            <v>14.1</v>
          </cell>
          <cell r="C79" t="str">
            <v>УПРАВА ЗА ВЕТЕРИНУ</v>
          </cell>
          <cell r="D79">
            <v>41900</v>
          </cell>
          <cell r="E79">
            <v>100</v>
          </cell>
        </row>
        <row r="80">
          <cell r="A80">
            <v>42000</v>
          </cell>
          <cell r="B80" t="str">
            <v>14.2</v>
          </cell>
          <cell r="C80" t="str">
            <v>УПРАВА ЗА ЗАШТИТУ БИЉА</v>
          </cell>
          <cell r="D80">
            <v>42000</v>
          </cell>
          <cell r="E80">
            <v>100</v>
          </cell>
        </row>
        <row r="81">
          <cell r="A81">
            <v>10701</v>
          </cell>
          <cell r="B81" t="str">
            <v>14.3</v>
          </cell>
          <cell r="C81" t="str">
            <v>РЕПУБЛИЧКА ДИРЕКЦИЈА ЗА ВОДЕ</v>
          </cell>
          <cell r="D81">
            <v>10701</v>
          </cell>
          <cell r="E81">
            <v>100</v>
          </cell>
        </row>
        <row r="82">
          <cell r="A82">
            <v>12001</v>
          </cell>
          <cell r="B82" t="str">
            <v>14.4</v>
          </cell>
          <cell r="C82" t="str">
            <v>УПРАВА ЗА ШУМЕ</v>
          </cell>
          <cell r="D82">
            <v>12001</v>
          </cell>
          <cell r="E82">
            <v>100</v>
          </cell>
        </row>
        <row r="83">
          <cell r="A83">
            <v>10703</v>
          </cell>
          <cell r="B83" t="str">
            <v>14.5</v>
          </cell>
          <cell r="C83" t="str">
            <v>ГЕНЕРАЛНИ ИНСПЕКТОРАТ ПОЉОПРИВРЕДЕ, ШУМАРСТВА И ВОДОПРИВРЕДЕ</v>
          </cell>
          <cell r="D83">
            <v>10703</v>
          </cell>
          <cell r="E83">
            <v>100</v>
          </cell>
        </row>
        <row r="84">
          <cell r="A84">
            <v>13001</v>
          </cell>
          <cell r="B84" t="str">
            <v>15.1</v>
          </cell>
          <cell r="C84" t="str">
            <v>ДИРЕКЦИЈА ЗА МЕРЕ И ДРАГОЦЕНЕ МЕТАЛЕ</v>
          </cell>
          <cell r="D84">
            <v>13001</v>
          </cell>
          <cell r="E84">
            <v>100</v>
          </cell>
        </row>
        <row r="85">
          <cell r="A85">
            <v>11203</v>
          </cell>
          <cell r="B85" t="str">
            <v>15.2</v>
          </cell>
          <cell r="C85" t="str">
            <v>ФОНД ЗА РАЗВОЈ ТУРИЗМА</v>
          </cell>
          <cell r="D85">
            <v>11203</v>
          </cell>
          <cell r="E85">
            <v>100</v>
          </cell>
        </row>
        <row r="86">
          <cell r="A86">
            <v>50010</v>
          </cell>
          <cell r="B86" t="str">
            <v>19.1</v>
          </cell>
          <cell r="C86" t="str">
            <v>ИНСПЕКТОРАТ ЗА РАД</v>
          </cell>
          <cell r="D86">
            <v>50010</v>
          </cell>
          <cell r="E86">
            <v>100</v>
          </cell>
        </row>
        <row r="87">
          <cell r="A87">
            <v>50021</v>
          </cell>
          <cell r="B87" t="str">
            <v>19.2</v>
          </cell>
          <cell r="C87" t="str">
            <v>БУЏЕТСКИ ФОНД ЗА ПРОГРАМЕ ЗАШТИТЕ И УНАПРЕЂЕЊА ПОЛОЖАЈА ОСОБА СА ИНВАЛИДИТЕТОМ</v>
          </cell>
          <cell r="D87">
            <v>50021</v>
          </cell>
          <cell r="E87">
            <v>100</v>
          </cell>
        </row>
        <row r="88">
          <cell r="A88">
            <v>50022</v>
          </cell>
          <cell r="B88" t="str">
            <v>19.3</v>
          </cell>
          <cell r="C88" t="str">
            <v>БУЏЕТСКИ ФОНД ЗА ПРОГРАМЕ СОЦИЈАЛНО-ХУМАНИТАРНИХ ОРГАНИЗАЦИЈА</v>
          </cell>
          <cell r="D88">
            <v>50022</v>
          </cell>
          <cell r="E88">
            <v>100</v>
          </cell>
        </row>
        <row r="89">
          <cell r="A89">
            <v>50023</v>
          </cell>
          <cell r="B89" t="str">
            <v>19.4</v>
          </cell>
          <cell r="C89" t="str">
            <v>БУЏЕТСКИ ФОНД ЗА УСТАНОВЕ СОЦИЈАЛНЕ ЗАШТИТЕ</v>
          </cell>
          <cell r="D89">
            <v>50023</v>
          </cell>
          <cell r="E89">
            <v>100</v>
          </cell>
        </row>
        <row r="90">
          <cell r="A90">
            <v>13401</v>
          </cell>
          <cell r="B90" t="str">
            <v>19.5</v>
          </cell>
          <cell r="C90" t="str">
            <v>УПРАВА ЗА БЕЗБЕДНОСТ И ЗДРАВЉЕ НА РАДУ</v>
          </cell>
          <cell r="D90">
            <v>13401</v>
          </cell>
          <cell r="E90">
            <v>100</v>
          </cell>
        </row>
        <row r="91">
          <cell r="A91">
            <v>13402</v>
          </cell>
          <cell r="B91" t="str">
            <v>19.6</v>
          </cell>
          <cell r="C91" t="str">
            <v>УПРАВА ЗА РОДНУ РАВНОПРАВНОСТ</v>
          </cell>
          <cell r="D91">
            <v>13402</v>
          </cell>
          <cell r="E91">
            <v>100</v>
          </cell>
        </row>
        <row r="92">
          <cell r="A92">
            <v>14001</v>
          </cell>
          <cell r="B92" t="str">
            <v>21.1</v>
          </cell>
          <cell r="C92" t="str">
            <v>АГЕНЦИЈА ЗА ЗАШТИТУ ЖИВОТНЕ СРЕДИНЕ</v>
          </cell>
          <cell r="D92">
            <v>14001</v>
          </cell>
          <cell r="E92">
            <v>100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  <cell r="D93">
            <v>14001</v>
          </cell>
          <cell r="E93">
            <v>100</v>
          </cell>
        </row>
        <row r="94">
          <cell r="A94">
            <v>50026</v>
          </cell>
          <cell r="B94" t="str">
            <v>21.2</v>
          </cell>
          <cell r="C94" t="str">
            <v>ФОНД ЗА ЗАШТИТУ ЖИВОТНЕ СРЕДИНЕ</v>
          </cell>
          <cell r="D94">
            <v>50026</v>
          </cell>
          <cell r="E94">
            <v>100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  <cell r="D95">
            <v>50026</v>
          </cell>
          <cell r="E95">
            <v>100</v>
          </cell>
        </row>
        <row r="96">
          <cell r="A96">
            <v>50025</v>
          </cell>
          <cell r="B96" t="str">
            <v>22.1</v>
          </cell>
          <cell r="C96" t="str">
            <v>БУЏЕТСКИ ФОНД ЗА ФИНАНСИРАЊЕ СПОРТА</v>
          </cell>
          <cell r="D96">
            <v>50025</v>
          </cell>
          <cell r="E96">
            <v>100</v>
          </cell>
        </row>
        <row r="97">
          <cell r="A97">
            <v>13801</v>
          </cell>
          <cell r="B97" t="str">
            <v>22.2</v>
          </cell>
          <cell r="C97" t="str">
            <v>АНТИДОПИНГ АГЕНЦИЈА РЕПУБЛИКЕ СРБИЈЕ</v>
          </cell>
          <cell r="D97">
            <v>13801</v>
          </cell>
          <cell r="E97">
            <v>100</v>
          </cell>
        </row>
        <row r="98">
          <cell r="A98">
            <v>13802</v>
          </cell>
          <cell r="B98" t="str">
            <v>22.3</v>
          </cell>
          <cell r="C98" t="str">
            <v>УСТАНОВЕ У ОБЛАСТИ ФИЗИЧКЕ КУЛТУРЕ</v>
          </cell>
          <cell r="D98">
            <v>13802</v>
          </cell>
          <cell r="E98">
            <v>100</v>
          </cell>
        </row>
        <row r="99">
          <cell r="A99">
            <v>13803</v>
          </cell>
          <cell r="B99" t="str">
            <v>22.4</v>
          </cell>
          <cell r="C99" t="str">
            <v>ФОНД ЗА МЛАДЕ ТАЛЕНТЕ</v>
          </cell>
          <cell r="D99">
            <v>13803</v>
          </cell>
          <cell r="E99">
            <v>100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  <cell r="D100">
            <v>13803</v>
          </cell>
          <cell r="E100">
            <v>100</v>
          </cell>
        </row>
        <row r="101">
          <cell r="A101">
            <v>11801</v>
          </cell>
          <cell r="B101" t="str">
            <v>23.1</v>
          </cell>
          <cell r="C101" t="str">
            <v>УСТАНОВЕ КУЛТУРЕ</v>
          </cell>
          <cell r="D101">
            <v>11801</v>
          </cell>
          <cell r="E101">
            <v>100</v>
          </cell>
        </row>
        <row r="102">
          <cell r="A102">
            <v>10203</v>
          </cell>
          <cell r="B102" t="str">
            <v>25.1</v>
          </cell>
          <cell r="C102" t="str">
            <v>ФОНД ЗА КОСОВО И МЕТОХИЈУ</v>
          </cell>
          <cell r="D102">
            <v>10203</v>
          </cell>
          <cell r="E102">
            <v>100</v>
          </cell>
        </row>
        <row r="103">
          <cell r="A103">
            <v>10204</v>
          </cell>
          <cell r="B103" t="str">
            <v>3.1</v>
          </cell>
          <cell r="C103" t="str">
            <v>КАБИНЕТ ПРЕДСЕДНИКА ВЛАДЕ</v>
          </cell>
          <cell r="D103">
            <v>10204</v>
          </cell>
          <cell r="E103">
            <v>100</v>
          </cell>
        </row>
        <row r="104">
          <cell r="A104">
            <v>10206</v>
          </cell>
          <cell r="B104" t="str">
            <v>3.10</v>
          </cell>
          <cell r="C104" t="str">
            <v>СЛУЖБА ЗА УПРАВЉАЊЕ КАДРОВИМА</v>
          </cell>
          <cell r="D104">
            <v>10206</v>
          </cell>
          <cell r="E104">
            <v>100</v>
          </cell>
        </row>
        <row r="105">
          <cell r="A105">
            <v>10220</v>
          </cell>
          <cell r="B105" t="str">
            <v>3.11</v>
          </cell>
          <cell r="C105" t="str">
            <v>СЛУЖБА КООРДИНАЦИОНОГ ТЕЛА СРБИЈЕ ЗА ОПШТИНЕ ПРЕШЕВО, БУЈАНОВАЦ И МЕДВЕЂА</v>
          </cell>
          <cell r="D105">
            <v>10220</v>
          </cell>
          <cell r="E105">
            <v>100</v>
          </cell>
        </row>
        <row r="106">
          <cell r="A106">
            <v>61029</v>
          </cell>
          <cell r="B106" t="str">
            <v>3.12</v>
          </cell>
          <cell r="C106" t="str">
            <v>АВИО-СЛУЖБА ВЛАДЕ</v>
          </cell>
          <cell r="D106">
            <v>61029</v>
          </cell>
          <cell r="E106">
            <v>100</v>
          </cell>
        </row>
        <row r="107">
          <cell r="A107">
            <v>10208</v>
          </cell>
          <cell r="B107" t="str">
            <v>3.13</v>
          </cell>
          <cell r="C107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  <cell r="D107">
            <v>10208</v>
          </cell>
          <cell r="E107">
            <v>100</v>
          </cell>
        </row>
        <row r="108">
          <cell r="A108">
            <v>10215</v>
          </cell>
          <cell r="B108" t="str">
            <v>3.14</v>
          </cell>
          <cell r="C108" t="str">
            <v>КАНЦЕЛАРИЈА ЗА ОДРЖИВИ РАЗВОЈ НЕДОВОЉНО РАЗВИЈЕНИХ ПОДРУЧЈА</v>
          </cell>
          <cell r="D108">
            <v>10215</v>
          </cell>
          <cell r="E108">
            <v>100</v>
          </cell>
        </row>
        <row r="109">
          <cell r="A109">
            <v>10216</v>
          </cell>
          <cell r="B109" t="str">
            <v>3.2</v>
          </cell>
          <cell r="C109" t="str">
            <v>КАБИНЕТ ПРВОГ ПОТПРЕДСЕДНИКА ВЛАДЕ</v>
          </cell>
          <cell r="D109">
            <v>10216</v>
          </cell>
          <cell r="E109">
            <v>100</v>
          </cell>
        </row>
        <row r="110">
          <cell r="A110">
            <v>10205</v>
          </cell>
          <cell r="B110" t="str">
            <v>3.3</v>
          </cell>
          <cell r="C110" t="str">
            <v>КАБИНЕТ ПОТПРЕДСЕДНИКА ВЛАДЕ - за област европских интеграција</v>
          </cell>
          <cell r="D110">
            <v>10205</v>
          </cell>
          <cell r="E110">
            <v>100</v>
          </cell>
        </row>
        <row r="111">
          <cell r="A111">
            <v>10217</v>
          </cell>
          <cell r="B111" t="str">
            <v>3.4</v>
          </cell>
          <cell r="C111" t="str">
            <v>КАБИНЕТ ПОТПРЕДСЕДНИКА ВЛАДЕ - за привредни развој</v>
          </cell>
          <cell r="D111">
            <v>10217</v>
          </cell>
          <cell r="E111">
            <v>100</v>
          </cell>
        </row>
        <row r="112">
          <cell r="A112">
            <v>10218</v>
          </cell>
          <cell r="B112" t="str">
            <v>3.5</v>
          </cell>
          <cell r="C112" t="str">
            <v>КАБИНЕТ ПОТПРЕДСЕДНИКА ВЛАДЕ - за социјалну политику и друштвене делатности</v>
          </cell>
          <cell r="D112">
            <v>10218</v>
          </cell>
          <cell r="E112">
            <v>100</v>
          </cell>
        </row>
        <row r="113">
          <cell r="A113">
            <v>10200</v>
          </cell>
          <cell r="B113" t="str">
            <v>3.6</v>
          </cell>
          <cell r="C113" t="str">
            <v>ГЕНЕРАЛНИ СЕКРЕТАРИЈАТ ВЛАДЕ</v>
          </cell>
          <cell r="D113">
            <v>10200</v>
          </cell>
          <cell r="E113">
            <v>100</v>
          </cell>
        </row>
        <row r="114">
          <cell r="A114">
            <v>10201</v>
          </cell>
          <cell r="B114" t="str">
            <v>3.7</v>
          </cell>
          <cell r="C114" t="str">
            <v>КАНЦЕЛАРИЈА ЗА САРАДЊУ С МЕДИЈИМА</v>
          </cell>
          <cell r="D114">
            <v>10201</v>
          </cell>
          <cell r="E114">
            <v>100</v>
          </cell>
        </row>
        <row r="115">
          <cell r="A115">
            <v>42200</v>
          </cell>
          <cell r="B115" t="str">
            <v>3.8</v>
          </cell>
          <cell r="C115" t="str">
            <v>КАНЦЕЛАРИЈА ЗА ЕВРОПСКЕ ИНТЕГРАЦИЈЕ</v>
          </cell>
          <cell r="D115">
            <v>42200</v>
          </cell>
          <cell r="E115">
            <v>100</v>
          </cell>
        </row>
        <row r="116">
          <cell r="A116">
            <v>42400</v>
          </cell>
          <cell r="B116" t="str">
            <v>3.9</v>
          </cell>
          <cell r="C116" t="str">
            <v>САВЕТ ЗА БОРБУ ПРОТИВ КОРУПЦИЈЕ</v>
          </cell>
          <cell r="D116">
            <v>42400</v>
          </cell>
          <cell r="E116">
            <v>100</v>
          </cell>
        </row>
        <row r="117">
          <cell r="A117">
            <v>30201</v>
          </cell>
          <cell r="B117" t="str">
            <v>5.1</v>
          </cell>
          <cell r="C117" t="str">
            <v>ВРХОВНИ СУД СРБИЈЕ</v>
          </cell>
          <cell r="D117">
            <v>30201</v>
          </cell>
          <cell r="E117">
            <v>100</v>
          </cell>
        </row>
        <row r="118">
          <cell r="A118">
            <v>30205</v>
          </cell>
          <cell r="B118" t="str">
            <v>5.10</v>
          </cell>
          <cell r="C118" t="str">
            <v>ОКРУЖНИ СУДОВИ</v>
          </cell>
          <cell r="D118">
            <v>30205</v>
          </cell>
          <cell r="E118">
            <v>100</v>
          </cell>
        </row>
        <row r="119">
          <cell r="A119">
            <v>30206</v>
          </cell>
          <cell r="B119" t="str">
            <v>5.11</v>
          </cell>
          <cell r="C119" t="str">
            <v>ОПШТИНСКИ СУДОВИ</v>
          </cell>
          <cell r="D119">
            <v>30206</v>
          </cell>
          <cell r="E119">
            <v>100</v>
          </cell>
        </row>
        <row r="120">
          <cell r="A120">
            <v>30207</v>
          </cell>
          <cell r="B120" t="str">
            <v>5.12</v>
          </cell>
          <cell r="C120" t="str">
            <v>ТРГОВИНСКИ СУДОВИ</v>
          </cell>
          <cell r="D120">
            <v>30207</v>
          </cell>
          <cell r="E120">
            <v>100</v>
          </cell>
        </row>
        <row r="121">
          <cell r="A121">
            <v>30208</v>
          </cell>
          <cell r="B121" t="str">
            <v>5.13</v>
          </cell>
          <cell r="C121" t="str">
            <v>ОКРУЖНА ЈАВНА ТУЖИЛАШТВА</v>
          </cell>
          <cell r="D121">
            <v>30208</v>
          </cell>
          <cell r="E121">
            <v>100</v>
          </cell>
        </row>
        <row r="122">
          <cell r="A122">
            <v>30209</v>
          </cell>
          <cell r="B122" t="str">
            <v>5.14</v>
          </cell>
          <cell r="C122" t="str">
            <v>ОПШТИНСКА ЈАВНА ТУЖИЛАШТВА</v>
          </cell>
          <cell r="D122">
            <v>30209</v>
          </cell>
          <cell r="E122">
            <v>100</v>
          </cell>
        </row>
        <row r="123">
          <cell r="A123">
            <v>30212</v>
          </cell>
          <cell r="B123" t="str">
            <v>5.15</v>
          </cell>
          <cell r="C123" t="str">
            <v>ВЕЋА ЗА ПРЕКРШАЈЕ</v>
          </cell>
          <cell r="D123">
            <v>30212</v>
          </cell>
          <cell r="E123">
            <v>100</v>
          </cell>
        </row>
        <row r="124">
          <cell r="A124">
            <v>30213</v>
          </cell>
          <cell r="B124" t="str">
            <v>5.16</v>
          </cell>
          <cell r="C124" t="str">
            <v>ОПШТИНСКИ ОРГАНИ ЗА ПРЕКРШАЈЕ</v>
          </cell>
          <cell r="D124">
            <v>30213</v>
          </cell>
          <cell r="E124">
            <v>100</v>
          </cell>
        </row>
        <row r="125">
          <cell r="A125">
            <v>30210</v>
          </cell>
          <cell r="B125" t="str">
            <v>5.2</v>
          </cell>
          <cell r="C125" t="str">
            <v>УПРАВНИ СУД</v>
          </cell>
          <cell r="D125">
            <v>30210</v>
          </cell>
          <cell r="E125">
            <v>100</v>
          </cell>
        </row>
        <row r="126">
          <cell r="A126">
            <v>30211</v>
          </cell>
          <cell r="B126" t="str">
            <v>5.3</v>
          </cell>
          <cell r="C126" t="str">
            <v>АПЕЛАЦИОНИ СУДОВИ</v>
          </cell>
          <cell r="D126">
            <v>30211</v>
          </cell>
          <cell r="E126">
            <v>100</v>
          </cell>
        </row>
        <row r="127">
          <cell r="A127">
            <v>30215</v>
          </cell>
          <cell r="B127" t="str">
            <v>5.4</v>
          </cell>
          <cell r="C127" t="str">
            <v>ДРЖАВНО ВЕЋЕ ТУЖИЛАЦА</v>
          </cell>
          <cell r="D127">
            <v>30215</v>
          </cell>
          <cell r="E127">
            <v>100</v>
          </cell>
        </row>
        <row r="128">
          <cell r="A128">
            <v>30216</v>
          </cell>
          <cell r="B128" t="str">
            <v>5.5</v>
          </cell>
          <cell r="C128" t="str">
            <v>ВИСОКИ САВЕТ СУДСТВА</v>
          </cell>
          <cell r="D128">
            <v>30216</v>
          </cell>
          <cell r="E128">
            <v>100</v>
          </cell>
        </row>
        <row r="129">
          <cell r="A129">
            <v>30202</v>
          </cell>
          <cell r="B129" t="str">
            <v>5.6</v>
          </cell>
          <cell r="C129" t="str">
            <v>ВИШИ ТРГОВИНСКИ СУД</v>
          </cell>
          <cell r="D129">
            <v>30202</v>
          </cell>
          <cell r="E129">
            <v>100</v>
          </cell>
        </row>
        <row r="130">
          <cell r="A130">
            <v>30203</v>
          </cell>
          <cell r="B130" t="str">
            <v>5.7</v>
          </cell>
          <cell r="C130" t="str">
            <v>РЕПУБЛИЧКО ЈАВНО ТУЖИЛАШТВО</v>
          </cell>
          <cell r="D130">
            <v>30203</v>
          </cell>
          <cell r="E130">
            <v>100</v>
          </cell>
        </row>
        <row r="131">
          <cell r="A131">
            <v>30214</v>
          </cell>
          <cell r="B131" t="str">
            <v>5.8</v>
          </cell>
          <cell r="C131" t="str">
            <v>ТУЖИЛАШТВО ЗА РАТНЕ ЗЛОЧИНЕ</v>
          </cell>
          <cell r="D131">
            <v>30214</v>
          </cell>
          <cell r="E131">
            <v>100</v>
          </cell>
        </row>
        <row r="132">
          <cell r="A132">
            <v>30204</v>
          </cell>
          <cell r="B132" t="str">
            <v>5.9</v>
          </cell>
          <cell r="C132" t="str">
            <v>РЕПУБЛИЧКО ЈАВНО ПРАВОБРАНИЛАШТВО</v>
          </cell>
          <cell r="D132">
            <v>30204</v>
          </cell>
          <cell r="E132">
            <v>100</v>
          </cell>
        </row>
        <row r="133">
          <cell r="A133">
            <v>41102</v>
          </cell>
          <cell r="B133" t="str">
            <v>56.1</v>
          </cell>
          <cell r="C133" t="str">
            <v>СЕВЕРНОБАЧКИ УПРАВНИ ОКРУГ</v>
          </cell>
          <cell r="D133">
            <v>41102</v>
          </cell>
          <cell r="E133">
            <v>100</v>
          </cell>
        </row>
        <row r="134">
          <cell r="A134">
            <v>41111</v>
          </cell>
          <cell r="B134" t="str">
            <v>56.10</v>
          </cell>
          <cell r="C134" t="str">
            <v>ПОДУНАВСКИ УПРАВНИ ОКРУГ</v>
          </cell>
          <cell r="D134">
            <v>41111</v>
          </cell>
          <cell r="E134">
            <v>100</v>
          </cell>
        </row>
        <row r="135">
          <cell r="A135">
            <v>41112</v>
          </cell>
          <cell r="B135" t="str">
            <v>56.11</v>
          </cell>
          <cell r="C135" t="str">
            <v>БРАНИЧЕВСКИ УПРАВНИ ОКРУГ</v>
          </cell>
          <cell r="D135">
            <v>41112</v>
          </cell>
          <cell r="E135">
            <v>100</v>
          </cell>
        </row>
        <row r="136">
          <cell r="A136">
            <v>41113</v>
          </cell>
          <cell r="B136" t="str">
            <v>56.12</v>
          </cell>
          <cell r="C136" t="str">
            <v>ШУМАДИЈСКИ УПРАВНИ ОКРУГ</v>
          </cell>
          <cell r="D136">
            <v>41113</v>
          </cell>
          <cell r="E136">
            <v>100</v>
          </cell>
        </row>
        <row r="137">
          <cell r="A137">
            <v>41114</v>
          </cell>
          <cell r="B137" t="str">
            <v>56.13</v>
          </cell>
          <cell r="C137" t="str">
            <v>ПОМОРАВСКИ УПРАВНИ ОКРУГ</v>
          </cell>
          <cell r="D137">
            <v>41114</v>
          </cell>
          <cell r="E137">
            <v>100</v>
          </cell>
        </row>
        <row r="138">
          <cell r="A138">
            <v>41115</v>
          </cell>
          <cell r="B138" t="str">
            <v>56.14</v>
          </cell>
          <cell r="C138" t="str">
            <v>БОРСКИ УПРАВНИ ОКРУГ</v>
          </cell>
          <cell r="D138">
            <v>41115</v>
          </cell>
          <cell r="E138">
            <v>100</v>
          </cell>
        </row>
        <row r="139">
          <cell r="A139">
            <v>41116</v>
          </cell>
          <cell r="B139" t="str">
            <v>56.15</v>
          </cell>
          <cell r="C139" t="str">
            <v>ЗАЈЕЧАРСКИ УПРАВНИ ОКРУГ</v>
          </cell>
          <cell r="D139">
            <v>41116</v>
          </cell>
          <cell r="E139">
            <v>100</v>
          </cell>
        </row>
        <row r="140">
          <cell r="A140">
            <v>41117</v>
          </cell>
          <cell r="B140" t="str">
            <v>56.16</v>
          </cell>
          <cell r="C140" t="str">
            <v>ЗЛАТИБОРСКИ УПРАВНИ ОКРУГ</v>
          </cell>
          <cell r="D140">
            <v>41117</v>
          </cell>
          <cell r="E140">
            <v>100</v>
          </cell>
        </row>
        <row r="141">
          <cell r="A141">
            <v>41118</v>
          </cell>
          <cell r="B141" t="str">
            <v>56.17</v>
          </cell>
          <cell r="C141" t="str">
            <v>МОРАВИЧКИ УПРАВНИ ОКРУГ</v>
          </cell>
          <cell r="D141">
            <v>41118</v>
          </cell>
          <cell r="E141">
            <v>100</v>
          </cell>
        </row>
        <row r="142">
          <cell r="A142">
            <v>41119</v>
          </cell>
          <cell r="B142" t="str">
            <v>56.18</v>
          </cell>
          <cell r="C142" t="str">
            <v>РАШКИ УПРАВНИ ОКРУГ</v>
          </cell>
          <cell r="D142">
            <v>41119</v>
          </cell>
          <cell r="E142">
            <v>100</v>
          </cell>
        </row>
        <row r="143">
          <cell r="A143">
            <v>41120</v>
          </cell>
          <cell r="B143" t="str">
            <v>56.19</v>
          </cell>
          <cell r="C143" t="str">
            <v>РАСИНСКИ УПРАВНИ ОКРУГ</v>
          </cell>
          <cell r="D143">
            <v>41120</v>
          </cell>
          <cell r="E143">
            <v>100</v>
          </cell>
        </row>
        <row r="144">
          <cell r="A144">
            <v>41103</v>
          </cell>
          <cell r="B144" t="str">
            <v>56.2</v>
          </cell>
          <cell r="C144" t="str">
            <v>СРЕДЊЕБАНАТСКИ УПРАВНИ ОКРУГ</v>
          </cell>
          <cell r="D144">
            <v>41103</v>
          </cell>
          <cell r="E144">
            <v>100</v>
          </cell>
        </row>
        <row r="145">
          <cell r="A145">
            <v>41121</v>
          </cell>
          <cell r="B145" t="str">
            <v>56.20</v>
          </cell>
          <cell r="C145" t="str">
            <v>НИШАВСКИ УПРАВНИ ОКРУГ</v>
          </cell>
          <cell r="D145">
            <v>41121</v>
          </cell>
          <cell r="E145">
            <v>100</v>
          </cell>
        </row>
        <row r="146">
          <cell r="A146">
            <v>41122</v>
          </cell>
          <cell r="B146" t="str">
            <v>56.21</v>
          </cell>
          <cell r="C146" t="str">
            <v>ТОПЛИЧКИ УПРАВНИ ОКРУГ</v>
          </cell>
          <cell r="D146">
            <v>41122</v>
          </cell>
          <cell r="E146">
            <v>100</v>
          </cell>
        </row>
        <row r="147">
          <cell r="A147">
            <v>41123</v>
          </cell>
          <cell r="B147" t="str">
            <v>56.22</v>
          </cell>
          <cell r="C147" t="str">
            <v>ПИРОТСКИ УПРАВНИ ОКРУГ</v>
          </cell>
          <cell r="D147">
            <v>41123</v>
          </cell>
          <cell r="E147">
            <v>100</v>
          </cell>
        </row>
        <row r="148">
          <cell r="A148">
            <v>41124</v>
          </cell>
          <cell r="B148" t="str">
            <v>56.23</v>
          </cell>
          <cell r="C148" t="str">
            <v>ЈАБЛАНИЧКИ УПРАВНИ ОКРУГ</v>
          </cell>
          <cell r="D148">
            <v>41124</v>
          </cell>
          <cell r="E148">
            <v>100</v>
          </cell>
        </row>
        <row r="149">
          <cell r="A149">
            <v>41125</v>
          </cell>
          <cell r="B149" t="str">
            <v>56.24</v>
          </cell>
          <cell r="C149" t="str">
            <v>ПЧИЊСКИ УПРАВНИ ОКРУГ</v>
          </cell>
          <cell r="D149">
            <v>41125</v>
          </cell>
          <cell r="E149">
            <v>100</v>
          </cell>
        </row>
        <row r="150">
          <cell r="A150">
            <v>41126</v>
          </cell>
          <cell r="B150" t="str">
            <v>56.25</v>
          </cell>
          <cell r="C150" t="str">
            <v>КОСОВСКИ УПРАВНИ ОКРУГ</v>
          </cell>
          <cell r="D150">
            <v>41126</v>
          </cell>
          <cell r="E150">
            <v>100</v>
          </cell>
        </row>
        <row r="151">
          <cell r="A151">
            <v>41127</v>
          </cell>
          <cell r="B151" t="str">
            <v>56.26</v>
          </cell>
          <cell r="C151" t="str">
            <v>ПЕЋКИ УПРАВНИ ОКРУГ</v>
          </cell>
          <cell r="D151">
            <v>41127</v>
          </cell>
          <cell r="E151">
            <v>100</v>
          </cell>
        </row>
        <row r="152">
          <cell r="A152">
            <v>41128</v>
          </cell>
          <cell r="B152" t="str">
            <v>56.27</v>
          </cell>
          <cell r="C152" t="str">
            <v>ПРИЗРЕНСКИ УПРАВНИ ОКРУГ</v>
          </cell>
          <cell r="D152">
            <v>41128</v>
          </cell>
          <cell r="E152">
            <v>100</v>
          </cell>
        </row>
        <row r="153">
          <cell r="A153">
            <v>41129</v>
          </cell>
          <cell r="B153" t="str">
            <v>56.28</v>
          </cell>
          <cell r="C153" t="str">
            <v>КОСОВСКОМИТРОВАЧКИ УПРАВНИ ОКРУГ</v>
          </cell>
          <cell r="D153">
            <v>41129</v>
          </cell>
          <cell r="E153">
            <v>100</v>
          </cell>
        </row>
        <row r="154">
          <cell r="A154">
            <v>41130</v>
          </cell>
          <cell r="B154" t="str">
            <v>56.29</v>
          </cell>
          <cell r="C154" t="str">
            <v>КОСОВСКОПОМОРАВСКИ УПРАВНИ ОКРУГ</v>
          </cell>
          <cell r="D154">
            <v>41130</v>
          </cell>
          <cell r="E154">
            <v>100</v>
          </cell>
        </row>
        <row r="155">
          <cell r="A155">
            <v>41104</v>
          </cell>
          <cell r="B155" t="str">
            <v>56.3</v>
          </cell>
          <cell r="C155" t="str">
            <v>СЕВЕРНОБАНАТСКИ УПРАВНИ ОКРУГ</v>
          </cell>
          <cell r="D155">
            <v>41104</v>
          </cell>
          <cell r="E155">
            <v>100</v>
          </cell>
        </row>
        <row r="156">
          <cell r="A156">
            <v>41105</v>
          </cell>
          <cell r="B156" t="str">
            <v>56.4</v>
          </cell>
          <cell r="C156" t="str">
            <v>ЈУЖНОБАНАТСКИ  УПРАВНИ ОКРУГ</v>
          </cell>
          <cell r="D156">
            <v>41105</v>
          </cell>
          <cell r="E156">
            <v>100</v>
          </cell>
        </row>
        <row r="157">
          <cell r="A157">
            <v>41106</v>
          </cell>
          <cell r="B157" t="str">
            <v>56.5</v>
          </cell>
          <cell r="C157" t="str">
            <v>ЗАПАДНОБАЧКИ УПРАВНИ ОКРУГ</v>
          </cell>
          <cell r="D157">
            <v>41106</v>
          </cell>
          <cell r="E157">
            <v>100</v>
          </cell>
        </row>
        <row r="158">
          <cell r="A158">
            <v>41108</v>
          </cell>
          <cell r="B158" t="str">
            <v>56.6</v>
          </cell>
          <cell r="C158" t="str">
            <v>СРЕМСКИ УПРАВНИ ОКРУГ</v>
          </cell>
          <cell r="D158">
            <v>41108</v>
          </cell>
          <cell r="E158">
            <v>100</v>
          </cell>
        </row>
        <row r="159">
          <cell r="A159">
            <v>41107</v>
          </cell>
          <cell r="B159" t="str">
            <v>56.7</v>
          </cell>
          <cell r="C159" t="str">
            <v>ЈУЖНОБАЧКИ УПРАВНИ ОКРУГ</v>
          </cell>
          <cell r="D159">
            <v>41107</v>
          </cell>
          <cell r="E159">
            <v>100</v>
          </cell>
        </row>
        <row r="160">
          <cell r="A160">
            <v>41109</v>
          </cell>
          <cell r="B160" t="str">
            <v>56.8</v>
          </cell>
          <cell r="C160" t="str">
            <v>МАЧВАНСКИ УПРАВНИ ОКРУГ</v>
          </cell>
          <cell r="D160">
            <v>41109</v>
          </cell>
          <cell r="E160">
            <v>100</v>
          </cell>
        </row>
        <row r="161">
          <cell r="A161">
            <v>41110</v>
          </cell>
          <cell r="B161" t="str">
            <v>56.9</v>
          </cell>
          <cell r="C161" t="str">
            <v>КОЛУБАРСКИ УПРАВНИ ОКРУГ</v>
          </cell>
          <cell r="D161">
            <v>41110</v>
          </cell>
          <cell r="E161">
            <v>100</v>
          </cell>
        </row>
        <row r="162">
          <cell r="A162">
            <v>61031</v>
          </cell>
          <cell r="B162" t="str">
            <v>8.1</v>
          </cell>
          <cell r="C162" t="str">
            <v>ДИПЛОМАТСКО-КОНЗУЛАРНА ПРЕДСТАВНИШТВА</v>
          </cell>
          <cell r="D162">
            <v>61031</v>
          </cell>
          <cell r="E162">
            <v>100</v>
          </cell>
        </row>
        <row r="163">
          <cell r="A163">
            <v>61041</v>
          </cell>
          <cell r="B163" t="str">
            <v>9.1</v>
          </cell>
          <cell r="C163" t="str">
            <v>ИНСПЕКТОРАТ ОДБРАНЕ</v>
          </cell>
          <cell r="D163">
            <v>61041</v>
          </cell>
          <cell r="E163">
            <v>100</v>
          </cell>
        </row>
        <row r="164">
          <cell r="A164">
            <v>61042</v>
          </cell>
          <cell r="B164" t="str">
            <v>9.2</v>
          </cell>
          <cell r="C164" t="str">
            <v>ВОЈНА СЛУЖБА БЕЗБЕДНОСТИ</v>
          </cell>
          <cell r="D164">
            <v>61042</v>
          </cell>
          <cell r="E164">
            <v>100</v>
          </cell>
        </row>
        <row r="165">
          <cell r="A165">
            <v>61043</v>
          </cell>
          <cell r="B165" t="str">
            <v>9.3</v>
          </cell>
          <cell r="C165" t="str">
            <v>ВОЈНО-ОБАВЕШТАЈНА СЛУЖБА</v>
          </cell>
          <cell r="D165">
            <v>61043</v>
          </cell>
          <cell r="E165">
            <v>100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75">
          <cell r="A175" t="str">
            <v>Orgid</v>
          </cell>
          <cell r="B175" t="str">
            <v>razdeo</v>
          </cell>
          <cell r="C175" t="str">
            <v>naziv</v>
          </cell>
        </row>
        <row r="177">
          <cell r="A177">
            <v>41700</v>
          </cell>
          <cell r="B177">
            <v>9999</v>
          </cell>
          <cell r="C177" t="str">
            <v>АГЕНЦИЈА ЗА РАЗВОЈ ИНФРАСТРУКТУРЕ ЛОКАЛНЕ САМОУПРАВЕ</v>
          </cell>
          <cell r="D177">
            <v>27</v>
          </cell>
          <cell r="E177">
            <v>100</v>
          </cell>
        </row>
        <row r="178">
          <cell r="A178">
            <v>0</v>
          </cell>
          <cell r="B178">
            <v>9999</v>
          </cell>
          <cell r="E178">
            <v>100</v>
          </cell>
        </row>
        <row r="179">
          <cell r="A179" t="str">
            <v>PROMENE</v>
          </cell>
          <cell r="B179">
            <v>9999</v>
          </cell>
          <cell r="E179">
            <v>100</v>
          </cell>
        </row>
        <row r="180">
          <cell r="A180">
            <v>10207</v>
          </cell>
          <cell r="B180">
            <v>9999</v>
          </cell>
          <cell r="C180" t="str">
            <v>СЛУЖБА ЗА ЉУДСКА И МАЊИНСКА ПРАВА</v>
          </cell>
          <cell r="D180">
            <v>26</v>
          </cell>
          <cell r="E180">
            <v>100</v>
          </cell>
        </row>
        <row r="181">
          <cell r="A181">
            <v>10209</v>
          </cell>
          <cell r="B181">
            <v>9999</v>
          </cell>
          <cell r="C181" t="str">
            <v>КАНЦЕЛАРИЈА ЗА НАЦИОНАЛНИ ИНВЕСТИЦИОНИ ПЛАН</v>
          </cell>
          <cell r="D181">
            <v>27</v>
          </cell>
          <cell r="E181">
            <v>100</v>
          </cell>
        </row>
        <row r="182">
          <cell r="A182">
            <v>10702</v>
          </cell>
          <cell r="B182">
            <v>9999</v>
          </cell>
          <cell r="C182" t="str">
            <v>УПРАВА ЗА ПОЉОПРИВРЕДНО ЗЕМЉИШТЕ</v>
          </cell>
          <cell r="D182">
            <v>14</v>
          </cell>
          <cell r="E182">
            <v>100</v>
          </cell>
        </row>
        <row r="183">
          <cell r="A183">
            <v>0</v>
          </cell>
          <cell r="B183">
            <v>9999</v>
          </cell>
          <cell r="E183">
            <v>100</v>
          </cell>
        </row>
        <row r="184">
          <cell r="A184">
            <v>0</v>
          </cell>
          <cell r="B184">
            <v>9999</v>
          </cell>
          <cell r="E184">
            <v>100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20100</v>
          </cell>
          <cell r="B6">
            <v>1</v>
          </cell>
          <cell r="C6" t="str">
            <v>НАРОДНА СКУПШТИНА</v>
          </cell>
        </row>
        <row r="7">
          <cell r="A7">
            <v>10100</v>
          </cell>
          <cell r="B7">
            <v>2</v>
          </cell>
          <cell r="C7" t="str">
            <v>ПРЕДСЕДНИК РЕПУБЛИКЕ</v>
          </cell>
        </row>
        <row r="8">
          <cell r="B8">
            <v>3</v>
          </cell>
          <cell r="C8" t="str">
            <v>ВЛАДА</v>
          </cell>
        </row>
        <row r="9">
          <cell r="A9">
            <v>30100</v>
          </cell>
          <cell r="B9">
            <v>4</v>
          </cell>
          <cell r="C9" t="str">
            <v>УСТАВНИ СУД</v>
          </cell>
        </row>
        <row r="10">
          <cell r="A10">
            <v>30200</v>
          </cell>
          <cell r="B10">
            <v>5</v>
          </cell>
          <cell r="C10" t="str">
            <v>ПРАВОСУДНИ ОРГАНИ</v>
          </cell>
        </row>
        <row r="11">
          <cell r="A11">
            <v>42700</v>
          </cell>
          <cell r="B11">
            <v>6</v>
          </cell>
          <cell r="C11" t="str">
            <v>ЗАШТИТНИК ГРАЂАНА</v>
          </cell>
        </row>
        <row r="12">
          <cell r="A12">
            <v>20102</v>
          </cell>
          <cell r="B12">
            <v>7</v>
          </cell>
          <cell r="C12" t="str">
            <v>ДРЖАВНА РЕВИЗОРСКА ИНСТИТУЦИЈА</v>
          </cell>
        </row>
        <row r="13">
          <cell r="A13">
            <v>61030</v>
          </cell>
          <cell r="B13">
            <v>8</v>
          </cell>
          <cell r="C13" t="str">
            <v>МИНИСТАРСТВО СПОЉНИХ ПОСЛОВА</v>
          </cell>
        </row>
        <row r="14">
          <cell r="A14">
            <v>61040</v>
          </cell>
          <cell r="B14">
            <v>9</v>
          </cell>
          <cell r="C14" t="str">
            <v>МИНИСТАРСТВО ОДБРАНЕ</v>
          </cell>
        </row>
        <row r="15">
          <cell r="A15">
            <v>10600</v>
          </cell>
          <cell r="B15">
            <v>10</v>
          </cell>
          <cell r="C15" t="str">
            <v>МИНИСТАРСТВО УНУТРАШЊИХ ПОСЛОВА</v>
          </cell>
        </row>
        <row r="16">
          <cell r="A16">
            <v>41300</v>
          </cell>
          <cell r="B16">
            <v>11</v>
          </cell>
          <cell r="C16" t="str">
            <v>БЕЗБЕДНОСНО ИНФОРМАТИВНА АГЕНЦИЈА</v>
          </cell>
        </row>
        <row r="17">
          <cell r="A17">
            <v>10500</v>
          </cell>
          <cell r="B17">
            <v>12</v>
          </cell>
          <cell r="C17" t="str">
            <v>МИНИСТАРСТВО ФИНАНСИЈА</v>
          </cell>
        </row>
        <row r="18">
          <cell r="A18">
            <v>10300</v>
          </cell>
          <cell r="B18">
            <v>13</v>
          </cell>
          <cell r="C18" t="str">
            <v>МИНИСТАРСТВО ПРАВДЕ</v>
          </cell>
        </row>
        <row r="19">
          <cell r="A19">
            <v>10700</v>
          </cell>
          <cell r="B19">
            <v>14</v>
          </cell>
          <cell r="C19" t="str">
            <v>МИНИСТАРСТВО ПОЉОПРИВРЕДЕ, ШУМАРСТВА И ВОДОПРИВРЕДЕ</v>
          </cell>
        </row>
        <row r="20">
          <cell r="A20">
            <v>13000</v>
          </cell>
          <cell r="B20">
            <v>15</v>
          </cell>
          <cell r="C20" t="str">
            <v>MИНИСТАРСТВО ЕКОНОМИЈЕ И РЕГИОНАЛНОГ РАЗВОЈА</v>
          </cell>
        </row>
        <row r="21">
          <cell r="A21">
            <v>10900</v>
          </cell>
          <cell r="B21">
            <v>16</v>
          </cell>
          <cell r="C21" t="str">
            <v>МИНИСТАРСТВО РУДАРСТВА И ЕНЕРГЕТИКЕ</v>
          </cell>
        </row>
        <row r="22">
          <cell r="A22">
            <v>13100</v>
          </cell>
          <cell r="B22">
            <v>17</v>
          </cell>
          <cell r="C22" t="str">
            <v>MИНИСТАРСТВО ЗА ИНФРАСТРУКТУРУ</v>
          </cell>
        </row>
        <row r="23">
          <cell r="A23">
            <v>13200</v>
          </cell>
          <cell r="B23">
            <v>18</v>
          </cell>
          <cell r="C23" t="str">
            <v>МИНИСТАРСТВО ЗА ТЕЛЕКОМУНИКАЦИЈЕ И ИНФОРМАЦИОНО ДРУШТВО</v>
          </cell>
        </row>
        <row r="24">
          <cell r="A24">
            <v>13400</v>
          </cell>
          <cell r="B24">
            <v>19</v>
          </cell>
          <cell r="C24" t="str">
            <v>МИНИСТАРСТВО РАДА И СОЦИЈАЛНЕ ПОЛИТИКЕ</v>
          </cell>
        </row>
        <row r="25">
          <cell r="A25">
            <v>13500</v>
          </cell>
          <cell r="B25">
            <v>20</v>
          </cell>
          <cell r="C25" t="str">
            <v>МИНИСТАРСТВО ЗА НАУКУ И ТЕХНОЛОШКИ РАЗВОЈ</v>
          </cell>
        </row>
        <row r="26">
          <cell r="A26">
            <v>14000</v>
          </cell>
          <cell r="B26">
            <v>21</v>
          </cell>
          <cell r="C26" t="str">
            <v>МИНИСТАРСТВО ЖИВОТНЕ СРЕДИНЕ И ПРОСТОРНОГ ПЛАНИРАЊА</v>
          </cell>
        </row>
        <row r="27">
          <cell r="A27">
            <v>13800</v>
          </cell>
          <cell r="B27">
            <v>22</v>
          </cell>
          <cell r="C27" t="str">
            <v>МИНИСТАРСТВО ОМЛАДИНЕ И СПОРТА</v>
          </cell>
        </row>
        <row r="28">
          <cell r="A28">
            <v>11800</v>
          </cell>
          <cell r="B28">
            <v>23</v>
          </cell>
          <cell r="C28" t="str">
            <v>МИНИСТАРСТВО КУЛТУРЕ</v>
          </cell>
        </row>
        <row r="29">
          <cell r="A29">
            <v>12300</v>
          </cell>
          <cell r="B29">
            <v>24</v>
          </cell>
          <cell r="C29" t="str">
            <v>МИНИСТАРСТВО ЗА ДИЈАСПОРУ</v>
          </cell>
        </row>
        <row r="30">
          <cell r="A30">
            <v>13900</v>
          </cell>
          <cell r="B30">
            <v>25</v>
          </cell>
          <cell r="C30" t="str">
            <v>МИНИСТАРСТВО ЗА КОСОВО И МЕТОХИЈУ</v>
          </cell>
        </row>
        <row r="31">
          <cell r="A31">
            <v>14200</v>
          </cell>
          <cell r="B31">
            <v>26</v>
          </cell>
          <cell r="C31" t="str">
            <v>МИНИСТАРСТВО ЗА ЉУДСКА И МАЊИНСКА ПРАВА</v>
          </cell>
        </row>
        <row r="32">
          <cell r="A32">
            <v>14100</v>
          </cell>
          <cell r="B32">
            <v>27</v>
          </cell>
          <cell r="C32" t="str">
            <v>МИНИСТАРСТВО ЗА НАЦИОНАЛНИ ИНВЕСТИЦИОНИ ПЛАН</v>
          </cell>
        </row>
        <row r="33">
          <cell r="A33">
            <v>40100</v>
          </cell>
          <cell r="B33">
            <v>28</v>
          </cell>
          <cell r="C33" t="str">
            <v>РЕПУБЛИЧКИ СЕКРЕТАРИЈАТ ЗА ЗАКОНОДАВСТВО</v>
          </cell>
        </row>
        <row r="34">
          <cell r="A34">
            <v>40300</v>
          </cell>
          <cell r="B34">
            <v>29</v>
          </cell>
          <cell r="C34" t="str">
            <v>РЕПУБЛИЧКИ ЗАВОД ЗА РАЗВОЈ</v>
          </cell>
        </row>
        <row r="35">
          <cell r="A35">
            <v>40400</v>
          </cell>
          <cell r="B35">
            <v>30</v>
          </cell>
          <cell r="C35" t="str">
            <v>РЕПУБЛИЧКИ ЗАВОД ЗА СТАТИСТИКУ</v>
          </cell>
        </row>
        <row r="36">
          <cell r="A36">
            <v>40500</v>
          </cell>
          <cell r="B36">
            <v>31</v>
          </cell>
          <cell r="C36" t="str">
            <v>РЕПУБЛИЧКИ ХИДРОМЕТЕОРОЛОШКИ ЗАВОД</v>
          </cell>
        </row>
        <row r="37">
          <cell r="A37">
            <v>40600</v>
          </cell>
          <cell r="B37">
            <v>32</v>
          </cell>
          <cell r="C37" t="str">
            <v>РЕПУБЛИЧКИ ГЕОДЕТСКИ ЗАВОД</v>
          </cell>
        </row>
        <row r="38">
          <cell r="A38">
            <v>40800</v>
          </cell>
          <cell r="B38">
            <v>33</v>
          </cell>
          <cell r="C38" t="str">
            <v>РЕПУБЛИЧКИ СЕИЗМОЛОШКИ ЗАВОД</v>
          </cell>
        </row>
        <row r="39">
          <cell r="A39">
            <v>40700</v>
          </cell>
          <cell r="B39">
            <v>34</v>
          </cell>
          <cell r="C39" t="str">
            <v>РЕПУБЛИЧКА ДИРЕКЦИЈА ЗА ИМОВИНУ РЕПУБЛИКЕ СРБИЈЕ</v>
          </cell>
        </row>
        <row r="40">
          <cell r="A40">
            <v>11601</v>
          </cell>
          <cell r="B40">
            <v>35</v>
          </cell>
          <cell r="C40" t="str">
            <v>РЕПУБЛИЧКИ ЗАВОД ЗА ИНФОРМАТИКУ И ИНТЕРНЕТ</v>
          </cell>
        </row>
        <row r="41">
          <cell r="A41">
            <v>11301</v>
          </cell>
          <cell r="B41">
            <v>36</v>
          </cell>
          <cell r="C41" t="str">
            <v>АГЕНЦИЈА ЗА СТРАНА УЛАГАЊА И ПРОМОЦИЈУ ИЗВОЗА</v>
          </cell>
        </row>
        <row r="42">
          <cell r="A42">
            <v>10202</v>
          </cell>
          <cell r="B42">
            <v>37</v>
          </cell>
          <cell r="C42" t="str">
            <v>ЦЕНТАР ЗА РАЗМИНИРАЊЕ</v>
          </cell>
        </row>
        <row r="43">
          <cell r="A43">
            <v>64040</v>
          </cell>
          <cell r="B43">
            <v>38</v>
          </cell>
          <cell r="C43" t="str">
            <v>ЗАВОД ЗА ИНТЕЛЕКТУАЛНУ СВОЈИНУ</v>
          </cell>
        </row>
        <row r="44">
          <cell r="A44">
            <v>12401</v>
          </cell>
          <cell r="B44">
            <v>39</v>
          </cell>
          <cell r="C44" t="str">
            <v>ДИРЕКЦИЈА ЗА УНУТРАШЊЕ ПЛОВНЕ ПУТЕВЕ - ПЛОВПУТ</v>
          </cell>
        </row>
        <row r="45">
          <cell r="A45">
            <v>12408</v>
          </cell>
          <cell r="B45">
            <v>40</v>
          </cell>
          <cell r="C45" t="str">
            <v>ГЕОМАГНЕТСКИ ЗАВОД</v>
          </cell>
        </row>
        <row r="46">
          <cell r="A46">
            <v>50011</v>
          </cell>
          <cell r="B46">
            <v>41</v>
          </cell>
          <cell r="C46" t="str">
            <v>ЗАВОД ЗА СОЦИЈАЛНО ОСИГУРАЊЕ</v>
          </cell>
        </row>
        <row r="47">
          <cell r="A47">
            <v>42300</v>
          </cell>
          <cell r="B47">
            <v>42</v>
          </cell>
          <cell r="C47" t="str">
            <v>СРПСКА АКАДЕМИЈА НАУКА И УМЕТНОСТИ</v>
          </cell>
        </row>
        <row r="48">
          <cell r="A48">
            <v>41200</v>
          </cell>
          <cell r="B48">
            <v>43</v>
          </cell>
          <cell r="C48" t="str">
            <v>УПРАВА ЗА ЈАВНЕ НАБАВКЕ</v>
          </cell>
        </row>
        <row r="49">
          <cell r="A49">
            <v>41600</v>
          </cell>
          <cell r="B49">
            <v>44</v>
          </cell>
          <cell r="C49" t="str">
            <v>КОМИСИЈА ЗА ИСПИТИВАЊЕ ОДГОВОРНОСТИ ЗА КРШЕЊЕ
ЉУДСКИХ ПРАВА</v>
          </cell>
        </row>
        <row r="50">
          <cell r="A50">
            <v>10902</v>
          </cell>
          <cell r="B50">
            <v>45</v>
          </cell>
          <cell r="C50" t="str">
            <v>АГЕНЦИЈА ЗА РУДАРСТВО</v>
          </cell>
        </row>
        <row r="51">
          <cell r="A51">
            <v>40900</v>
          </cell>
          <cell r="B51">
            <v>46</v>
          </cell>
          <cell r="C51" t="str">
            <v>АГЕНЦИЈА ЗА РЕЦИКЛАЖУ</v>
          </cell>
        </row>
        <row r="52">
          <cell r="A52">
            <v>10901</v>
          </cell>
          <cell r="B52">
            <v>47</v>
          </cell>
          <cell r="C52" t="str">
            <v>АГЕНЦИЈА ЗА ЕНЕРГЕТСКУ ЕФИКАСНОСТ</v>
          </cell>
        </row>
        <row r="53">
          <cell r="A53">
            <v>41000</v>
          </cell>
          <cell r="B53">
            <v>48</v>
          </cell>
          <cell r="C53" t="str">
            <v>КОМЕСАРИЈАТ ЗА ИЗБЕГЛИЦЕ</v>
          </cell>
        </row>
        <row r="54">
          <cell r="A54">
            <v>42500</v>
          </cell>
          <cell r="B54">
            <v>49</v>
          </cell>
          <cell r="C54" t="str">
            <v>РЕПУБЛИЧКИ ОДБОР ЗА РЕШАВАЊЕ О СУКОБУ ИНТЕРЕСА</v>
          </cell>
        </row>
        <row r="55">
          <cell r="A55">
            <v>43200</v>
          </cell>
          <cell r="B55">
            <v>50</v>
          </cell>
          <cell r="C55" t="str">
            <v>АГЕНЦИЈА ЗА БОРБУ ПРОТИВ КОРУПЦИЈЕ</v>
          </cell>
        </row>
        <row r="56">
          <cell r="A56">
            <v>42600</v>
          </cell>
          <cell r="B56">
            <v>51</v>
          </cell>
          <cell r="C56" t="str">
            <v>ПОВЕРЕНИК ЗА ИНФОРМАЦИЈЕ ОД ЈАВНОГ ЗНАЧАЈА И ЗАШТИТУ ПОДАТАКА О ЛИЧНОСТИ</v>
          </cell>
        </row>
        <row r="57">
          <cell r="A57">
            <v>43100</v>
          </cell>
          <cell r="B57">
            <v>52</v>
          </cell>
          <cell r="C57" t="str">
            <v>ДИРЕКЦИЈА ЗА РЕСТИТУЦИЈУ</v>
          </cell>
        </row>
        <row r="58">
          <cell r="A58">
            <v>12500</v>
          </cell>
          <cell r="B58">
            <v>53</v>
          </cell>
          <cell r="C58" t="str">
            <v>ДИРЕКЦИЈА ЗА ЖЕЛЕЗНИЦУ</v>
          </cell>
        </row>
        <row r="59">
          <cell r="A59">
            <v>42800</v>
          </cell>
          <cell r="B59">
            <v>54</v>
          </cell>
          <cell r="C59" t="str">
            <v>РЕПУБЛИЧКА АГЕНЦИЈА ЗА МИРНО РЕШАВАЊЕ РАДНИХ СПОРОВА</v>
          </cell>
        </row>
        <row r="60">
          <cell r="A60">
            <v>41100</v>
          </cell>
          <cell r="B60">
            <v>55</v>
          </cell>
          <cell r="C60" t="str">
            <v>УПРАВА ЗА ЗАЈЕДНИЧКЕ ПОСЛОВЕ РЕПУБЛИЧКИХ ОРГАНА</v>
          </cell>
        </row>
        <row r="61">
          <cell r="B61">
            <v>56</v>
          </cell>
          <cell r="C61" t="str">
            <v>УПРАВНИ ОКРУЗИ</v>
          </cell>
        </row>
        <row r="62">
          <cell r="A62">
            <v>13300</v>
          </cell>
          <cell r="B62">
            <v>57</v>
          </cell>
          <cell r="C62" t="str">
            <v>МИНИСТАРСТВО ТРГОВИНЕ И УСЛУГА</v>
          </cell>
        </row>
        <row r="63">
          <cell r="A63">
            <v>11900</v>
          </cell>
          <cell r="B63">
            <v>58</v>
          </cell>
          <cell r="C63" t="str">
            <v>МИНИСТАРСТВО ЗДРАВЉА</v>
          </cell>
        </row>
        <row r="64">
          <cell r="A64">
            <v>13700</v>
          </cell>
          <cell r="B64">
            <v>59</v>
          </cell>
          <cell r="C64" t="str">
            <v>МИНИСТАРСТВО ПРОСВЕТЕ</v>
          </cell>
        </row>
        <row r="65">
          <cell r="A65">
            <v>10400</v>
          </cell>
          <cell r="B65">
            <v>60</v>
          </cell>
          <cell r="C65" t="str">
            <v>МИНИСТАРСТВО ЗА ДРЖАВНУ УПРАВУ И ЛОКАЛНУ САМОУПРАВУ</v>
          </cell>
        </row>
        <row r="66">
          <cell r="A66">
            <v>12100</v>
          </cell>
          <cell r="B66">
            <v>61</v>
          </cell>
          <cell r="C66" t="str">
            <v>МИНИСТАРСТВО ВЕРА</v>
          </cell>
        </row>
        <row r="68">
          <cell r="A68">
            <v>20101</v>
          </cell>
          <cell r="B68" t="str">
            <v>1.1</v>
          </cell>
          <cell r="C68" t="str">
            <v>НАРОДНА СКУПШТИНА - СТРУЧНЕ СЛУЖБЕ</v>
          </cell>
        </row>
        <row r="69">
          <cell r="A69">
            <v>10502</v>
          </cell>
          <cell r="B69" t="str">
            <v>12.1</v>
          </cell>
          <cell r="C69" t="str">
            <v>УПРАВА ЦАРИНА</v>
          </cell>
        </row>
        <row r="70">
          <cell r="A70">
            <v>40200</v>
          </cell>
          <cell r="B70" t="str">
            <v>12.2</v>
          </cell>
          <cell r="C70" t="str">
            <v>ПОРЕСКА УПРАВА</v>
          </cell>
        </row>
        <row r="71">
          <cell r="A71">
            <v>10505</v>
          </cell>
          <cell r="B71" t="str">
            <v>12.3</v>
          </cell>
          <cell r="C71" t="str">
            <v>УПРАВА ЗА ТРЕЗОР</v>
          </cell>
        </row>
        <row r="72">
          <cell r="A72">
            <v>10504</v>
          </cell>
          <cell r="B72" t="str">
            <v>12.4</v>
          </cell>
          <cell r="C72" t="str">
            <v>УПРАВА ЗА ИГРЕ НА СРЕЋУ</v>
          </cell>
        </row>
        <row r="73">
          <cell r="A73">
            <v>10507</v>
          </cell>
          <cell r="B73" t="str">
            <v>12.5</v>
          </cell>
          <cell r="C73" t="str">
            <v>УПРАВА ЗА ДУВАН</v>
          </cell>
        </row>
        <row r="74">
          <cell r="A74">
            <v>10508</v>
          </cell>
          <cell r="B74" t="str">
            <v>12.6</v>
          </cell>
          <cell r="C74" t="str">
            <v>УПРАВА ЗА СПРЕЧАВАЊЕ ПРАЊА НОВЦА</v>
          </cell>
        </row>
        <row r="75">
          <cell r="A75">
            <v>10509</v>
          </cell>
          <cell r="B75" t="str">
            <v>12.7</v>
          </cell>
          <cell r="C75" t="str">
            <v>ДЕВИЗНИ ИНСПЕКТОРАТ</v>
          </cell>
        </row>
        <row r="76">
          <cell r="A76">
            <v>10510</v>
          </cell>
          <cell r="B76" t="str">
            <v>12.8</v>
          </cell>
          <cell r="C76" t="str">
            <v>УПРАВА ЗА СЛОБОДНЕ ЗОНЕ</v>
          </cell>
        </row>
        <row r="77">
          <cell r="A77">
            <v>10511</v>
          </cell>
          <cell r="B77" t="str">
            <v>12.9</v>
          </cell>
          <cell r="C77" t="str">
            <v>УПРАВА ЗА ЈАВНИ ДУГ</v>
          </cell>
        </row>
        <row r="78">
          <cell r="A78">
            <v>10301</v>
          </cell>
          <cell r="B78" t="str">
            <v>13.1</v>
          </cell>
          <cell r="C78" t="str">
            <v>УПРАВА ЗА ИЗВРШЕЊЕ ЗАВОДСКИХ САНКЦИЈА</v>
          </cell>
        </row>
        <row r="79">
          <cell r="A79">
            <v>10302</v>
          </cell>
          <cell r="B79" t="str">
            <v>13.2</v>
          </cell>
          <cell r="C79" t="str">
            <v>ДИРЕКЦИЈА ЗА УПРАВЉАЊЕ ОДУЗЕТОМ ИМОВИНОМ</v>
          </cell>
        </row>
        <row r="80">
          <cell r="A80">
            <v>41900</v>
          </cell>
          <cell r="B80" t="str">
            <v>14.1</v>
          </cell>
          <cell r="C80" t="str">
            <v>УПРАВА ЗА ВЕТЕРИНУ</v>
          </cell>
        </row>
        <row r="81">
          <cell r="A81">
            <v>42000</v>
          </cell>
          <cell r="B81" t="str">
            <v>14.2</v>
          </cell>
          <cell r="C81" t="str">
            <v>УПРАВА ЗА ЗАШТИТУ БИЉА</v>
          </cell>
        </row>
        <row r="82">
          <cell r="A82">
            <v>10701</v>
          </cell>
          <cell r="B82" t="str">
            <v>14.3</v>
          </cell>
          <cell r="C82" t="str">
            <v>РЕПУБЛИЧКА ДИРЕКЦИЈА ЗА ВОДЕ</v>
          </cell>
        </row>
        <row r="83">
          <cell r="A83">
            <v>12001</v>
          </cell>
          <cell r="B83" t="str">
            <v>14.4</v>
          </cell>
          <cell r="C83" t="str">
            <v>УПРАВА ЗА ШУМЕ</v>
          </cell>
        </row>
        <row r="84">
          <cell r="A84">
            <v>10703</v>
          </cell>
          <cell r="B84" t="str">
            <v>14.5</v>
          </cell>
          <cell r="C84" t="str">
            <v>ГЕНЕРАЛНИ ИНСПЕКТОРАТ ПОЉОПРИВРЕДЕ, ШУМАРСТВА И ВОДОПРИВРЕДЕ</v>
          </cell>
        </row>
        <row r="85">
          <cell r="A85">
            <v>13001</v>
          </cell>
          <cell r="B85" t="str">
            <v>15.1</v>
          </cell>
          <cell r="C85" t="str">
            <v>ДИРЕКЦИЈА ЗА МЕРЕ И ДРАГОЦЕНЕ МЕТАЛЕ</v>
          </cell>
        </row>
        <row r="86">
          <cell r="A86">
            <v>11203</v>
          </cell>
          <cell r="B86" t="str">
            <v>15.2</v>
          </cell>
          <cell r="C86" t="str">
            <v>ФОНД ЗА РАЗВОЈ ТУРИЗМА</v>
          </cell>
        </row>
        <row r="87">
          <cell r="A87">
            <v>50010</v>
          </cell>
          <cell r="B87" t="str">
            <v>19.1</v>
          </cell>
          <cell r="C87" t="str">
            <v>ИНСПЕКТОРАТ ЗА РАД</v>
          </cell>
        </row>
        <row r="88">
          <cell r="A88">
            <v>50021</v>
          </cell>
          <cell r="B88" t="str">
            <v>19.2</v>
          </cell>
          <cell r="C88" t="str">
            <v>БУЏЕТСКИ ФОНД ЗА ПРОГРАМЕ ЗАШТИТЕ И УНАПРЕЂЕЊА ПОЛОЖАЈА ОСОБА СА ИНВАЛИДИТЕТОМ</v>
          </cell>
        </row>
        <row r="89">
          <cell r="A89">
            <v>50022</v>
          </cell>
          <cell r="B89" t="str">
            <v>19.3</v>
          </cell>
          <cell r="C89" t="str">
            <v>БУЏЕТСКИ ФОНД ЗА ПРОГРАМЕ СОЦИЈАЛНО-ХУМАНИТАРНИХ ОРГАНИЗАЦИЈА</v>
          </cell>
        </row>
        <row r="90">
          <cell r="A90">
            <v>50023</v>
          </cell>
          <cell r="B90" t="str">
            <v>19.4</v>
          </cell>
          <cell r="C90" t="str">
            <v>БУЏЕТСКИ ФОНД ЗА УСТАНОВЕ СОЦИЈАЛНЕ ЗАШТИТЕ</v>
          </cell>
        </row>
        <row r="91">
          <cell r="A91">
            <v>13401</v>
          </cell>
          <cell r="B91" t="str">
            <v>19.5</v>
          </cell>
          <cell r="C91" t="str">
            <v>УПРАВА ЗА БЕЗБЕДНОСТ И ЗДРАВЉЕ НА РАДУ</v>
          </cell>
        </row>
        <row r="92">
          <cell r="A92">
            <v>13402</v>
          </cell>
          <cell r="B92" t="str">
            <v>19.6</v>
          </cell>
          <cell r="C92" t="str">
            <v>УПРАВА ЗА РОДНУ РАВНОПРАВНОСТ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</row>
        <row r="94">
          <cell r="A94">
            <v>14001</v>
          </cell>
          <cell r="B94" t="str">
            <v>21.1</v>
          </cell>
          <cell r="C94" t="str">
            <v>АГЕНЦИЈА ЗА ЗАШТИТУ ЖИВОТНЕ СРЕДИНЕ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</row>
        <row r="96">
          <cell r="A96">
            <v>50026</v>
          </cell>
          <cell r="B96" t="str">
            <v>21.2</v>
          </cell>
          <cell r="C96" t="str">
            <v>ФОНД ЗА ЗАШТИТУ ЖИВОТНЕ СРЕДИНЕ</v>
          </cell>
        </row>
        <row r="97">
          <cell r="A97">
            <v>50025</v>
          </cell>
          <cell r="B97" t="str">
            <v>22.1</v>
          </cell>
          <cell r="C97" t="str">
            <v>БУЏЕТСКИ ФОНД ЗА ФИНАНСИРАЊЕ СПОРТА</v>
          </cell>
        </row>
        <row r="98">
          <cell r="A98">
            <v>13801</v>
          </cell>
          <cell r="B98" t="str">
            <v>22.2</v>
          </cell>
          <cell r="C98" t="str">
            <v>АНТИДОПИНГ АГЕНЦИЈА РЕПУБЛИКЕ СРБИЈЕ</v>
          </cell>
        </row>
        <row r="99">
          <cell r="A99">
            <v>13802</v>
          </cell>
          <cell r="B99" t="str">
            <v>22.3</v>
          </cell>
          <cell r="C99" t="str">
            <v>УСТАНОВЕ У ОБЛАСТИ ФИЗИЧКЕ КУЛТУРЕ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</row>
        <row r="101">
          <cell r="A101">
            <v>13803</v>
          </cell>
          <cell r="B101" t="str">
            <v>22.4</v>
          </cell>
          <cell r="C101" t="str">
            <v>ФОНД ЗА МЛАДЕ ТАЛЕНТЕ</v>
          </cell>
        </row>
        <row r="102">
          <cell r="A102">
            <v>11801</v>
          </cell>
          <cell r="B102" t="str">
            <v>23.1</v>
          </cell>
          <cell r="C102" t="str">
            <v>УСТАНОВЕ КУЛТУРЕ</v>
          </cell>
        </row>
        <row r="103">
          <cell r="A103">
            <v>10203</v>
          </cell>
          <cell r="B103" t="str">
            <v>25.1</v>
          </cell>
          <cell r="C103" t="str">
            <v>ФОНД ЗА КОСОВО И МЕТОХИЈУ</v>
          </cell>
        </row>
        <row r="104">
          <cell r="A104">
            <v>10204</v>
          </cell>
          <cell r="B104" t="str">
            <v>3.1</v>
          </cell>
          <cell r="C104" t="str">
            <v>КАБИНЕТ ПРЕДСЕДНИКА ВЛАДЕ</v>
          </cell>
        </row>
        <row r="105">
          <cell r="A105">
            <v>10206</v>
          </cell>
          <cell r="B105" t="str">
            <v>3.10</v>
          </cell>
          <cell r="C105" t="str">
            <v>СЛУЖБА ЗА УПРАВЉАЊЕ КАДРОВИМА</v>
          </cell>
        </row>
        <row r="106">
          <cell r="A106">
            <v>10220</v>
          </cell>
          <cell r="B106" t="str">
            <v>3.11</v>
          </cell>
          <cell r="C106" t="str">
            <v>СЛУЖБА КООРДИНАЦИОНОГ ТЕЛА СРБИЈЕ ЗА ОПШТИНЕ ПРЕШЕВО, БУЈАНОВАЦ И МЕДВЕЂА</v>
          </cell>
        </row>
        <row r="107">
          <cell r="A107">
            <v>61029</v>
          </cell>
          <cell r="B107" t="str">
            <v>3.12</v>
          </cell>
          <cell r="C107" t="str">
            <v>АВИО-СЛУЖБА ВЛАДЕ</v>
          </cell>
        </row>
        <row r="108">
          <cell r="A108">
            <v>10208</v>
          </cell>
          <cell r="B108" t="str">
            <v>3.13</v>
          </cell>
          <cell r="C108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</row>
        <row r="109">
          <cell r="A109">
            <v>10215</v>
          </cell>
          <cell r="B109" t="str">
            <v>3.14</v>
          </cell>
          <cell r="C109" t="str">
            <v>КАНЦЕЛАРИЈА ЗА ОДРЖИВИ РАЗВОЈ НЕДОВОЉНО РАЗВИЈЕНИХ ПОДРУЧЈА</v>
          </cell>
        </row>
        <row r="110">
          <cell r="A110">
            <v>10216</v>
          </cell>
          <cell r="B110" t="str">
            <v>3.2</v>
          </cell>
          <cell r="C110" t="str">
            <v>КАБИНЕТ ПРВОГ ПОТПРЕДСЕДНИКА ВЛАДЕ</v>
          </cell>
        </row>
        <row r="111">
          <cell r="A111">
            <v>10205</v>
          </cell>
          <cell r="B111" t="str">
            <v>3.3</v>
          </cell>
          <cell r="C111" t="str">
            <v>КАБИНЕТ ПОТПРЕДСЕДНИКА ВЛАДЕ - за област европских интеграција</v>
          </cell>
        </row>
        <row r="112">
          <cell r="A112">
            <v>10217</v>
          </cell>
          <cell r="B112" t="str">
            <v>3.4</v>
          </cell>
          <cell r="C112" t="str">
            <v>КАБИНЕТ ПОТПРЕДСЕДНИКА ВЛАДЕ - за привредни развој</v>
          </cell>
        </row>
        <row r="113">
          <cell r="A113">
            <v>10218</v>
          </cell>
          <cell r="B113" t="str">
            <v>3.5</v>
          </cell>
          <cell r="C113" t="str">
            <v>КАБИНЕТ ПОТПРЕДСЕДНИКА ВЛАДЕ - за социјалну политику и друштвене делатности</v>
          </cell>
        </row>
        <row r="114">
          <cell r="A114">
            <v>10200</v>
          </cell>
          <cell r="B114" t="str">
            <v>3.6</v>
          </cell>
          <cell r="C114" t="str">
            <v>ГЕНЕРАЛНИ СЕКРЕТАРИЈАТ ВЛАДЕ</v>
          </cell>
        </row>
        <row r="115">
          <cell r="A115">
            <v>10201</v>
          </cell>
          <cell r="B115" t="str">
            <v>3.7</v>
          </cell>
          <cell r="C115" t="str">
            <v>КАНЦЕЛАРИЈА ЗА САРАДЊУ С МЕДИЈИМА</v>
          </cell>
        </row>
        <row r="116">
          <cell r="A116">
            <v>42200</v>
          </cell>
          <cell r="B116" t="str">
            <v>3.8</v>
          </cell>
          <cell r="C116" t="str">
            <v>КАНЦЕЛАРИЈА ЗА ЕВРОПСКЕ ИНТЕГРАЦИЈЕ</v>
          </cell>
        </row>
        <row r="117">
          <cell r="A117">
            <v>42400</v>
          </cell>
          <cell r="B117" t="str">
            <v>3.9</v>
          </cell>
          <cell r="C117" t="str">
            <v>САВЕТ ЗА БОРБУ ПРОТИВ КОРУПЦИЈЕ</v>
          </cell>
        </row>
        <row r="118">
          <cell r="A118">
            <v>30201</v>
          </cell>
          <cell r="B118" t="str">
            <v>5.1</v>
          </cell>
          <cell r="C118" t="str">
            <v>ВРХОВНИ СУД СРБИЈЕ</v>
          </cell>
        </row>
        <row r="119">
          <cell r="A119">
            <v>30205</v>
          </cell>
          <cell r="B119" t="str">
            <v>5.10</v>
          </cell>
          <cell r="C119" t="str">
            <v>ОКРУЖНИ СУДОВИ</v>
          </cell>
        </row>
        <row r="120">
          <cell r="A120">
            <v>30206</v>
          </cell>
          <cell r="B120" t="str">
            <v>5.11</v>
          </cell>
          <cell r="C120" t="str">
            <v>ОПШТИНСКИ СУДОВИ</v>
          </cell>
        </row>
        <row r="121">
          <cell r="A121">
            <v>30207</v>
          </cell>
          <cell r="B121" t="str">
            <v>5.12</v>
          </cell>
          <cell r="C121" t="str">
            <v>ТРГОВИНСКИ СУДОВИ</v>
          </cell>
        </row>
        <row r="122">
          <cell r="A122">
            <v>30208</v>
          </cell>
          <cell r="B122" t="str">
            <v>5.13</v>
          </cell>
          <cell r="C122" t="str">
            <v>ОКРУЖНА ЈАВНА ТУЖИЛАШТВА</v>
          </cell>
        </row>
        <row r="123">
          <cell r="A123">
            <v>30209</v>
          </cell>
          <cell r="B123" t="str">
            <v>5.14</v>
          </cell>
          <cell r="C123" t="str">
            <v>ОПШТИНСКА ЈАВНА ТУЖИЛАШТВА</v>
          </cell>
        </row>
        <row r="124">
          <cell r="A124">
            <v>30212</v>
          </cell>
          <cell r="B124" t="str">
            <v>5.15</v>
          </cell>
          <cell r="C124" t="str">
            <v>ВЕЋА ЗА ПРЕКРШАЈЕ</v>
          </cell>
        </row>
        <row r="125">
          <cell r="A125">
            <v>30213</v>
          </cell>
          <cell r="B125" t="str">
            <v>5.16</v>
          </cell>
          <cell r="C125" t="str">
            <v>ОПШТИНСКИ ОРГАНИ ЗА ПРЕКРШАЈЕ</v>
          </cell>
        </row>
        <row r="126">
          <cell r="A126">
            <v>30210</v>
          </cell>
          <cell r="B126" t="str">
            <v>5.2</v>
          </cell>
          <cell r="C126" t="str">
            <v>УПРАВНИ СУД</v>
          </cell>
        </row>
        <row r="127">
          <cell r="A127">
            <v>30211</v>
          </cell>
          <cell r="B127" t="str">
            <v>5.3</v>
          </cell>
          <cell r="C127" t="str">
            <v>АПЕЛАЦИОНИ СУДОВИ</v>
          </cell>
        </row>
        <row r="128">
          <cell r="A128">
            <v>30215</v>
          </cell>
          <cell r="B128" t="str">
            <v>5.4</v>
          </cell>
          <cell r="C128" t="str">
            <v>ДРЖАВНО ВЕЋЕ ТУЖИЛАЦА</v>
          </cell>
        </row>
        <row r="129">
          <cell r="A129">
            <v>30216</v>
          </cell>
          <cell r="B129" t="str">
            <v>5.5</v>
          </cell>
          <cell r="C129" t="str">
            <v>ВИСОКИ САВЕТ СУДСТВА</v>
          </cell>
        </row>
        <row r="130">
          <cell r="A130">
            <v>30202</v>
          </cell>
          <cell r="B130" t="str">
            <v>5.6</v>
          </cell>
          <cell r="C130" t="str">
            <v>ВИШИ ТРГОВИНСКИ СУД</v>
          </cell>
        </row>
        <row r="131">
          <cell r="A131">
            <v>30203</v>
          </cell>
          <cell r="B131" t="str">
            <v>5.7</v>
          </cell>
          <cell r="C131" t="str">
            <v>РЕПУБЛИЧКО ЈАВНО ТУЖИЛАШТВО</v>
          </cell>
        </row>
        <row r="132">
          <cell r="A132">
            <v>30214</v>
          </cell>
          <cell r="B132" t="str">
            <v>5.8</v>
          </cell>
          <cell r="C132" t="str">
            <v>ТУЖИЛАШТВО ЗА РАТНЕ ЗЛОЧИНЕ</v>
          </cell>
        </row>
        <row r="133">
          <cell r="A133">
            <v>30204</v>
          </cell>
          <cell r="B133" t="str">
            <v>5.9</v>
          </cell>
          <cell r="C133" t="str">
            <v>РЕПУБЛИЧКО ЈАВНО ПРАВОБРАНИЛАШТВО</v>
          </cell>
        </row>
        <row r="134">
          <cell r="A134">
            <v>41102</v>
          </cell>
          <cell r="B134" t="str">
            <v>56.1</v>
          </cell>
          <cell r="C134" t="str">
            <v>СЕВЕРНОБАЧКИ УПРАВНИ ОКРУГ</v>
          </cell>
        </row>
        <row r="135">
          <cell r="A135">
            <v>41111</v>
          </cell>
          <cell r="B135" t="str">
            <v>56.10</v>
          </cell>
          <cell r="C135" t="str">
            <v>ПОДУНАВСКИ УПРАВНИ ОКРУГ</v>
          </cell>
        </row>
        <row r="136">
          <cell r="A136">
            <v>41112</v>
          </cell>
          <cell r="B136" t="str">
            <v>56.11</v>
          </cell>
          <cell r="C136" t="str">
            <v>БРАНИЧЕВСКИ УПРАВНИ ОКРУГ</v>
          </cell>
        </row>
        <row r="137">
          <cell r="A137">
            <v>41113</v>
          </cell>
          <cell r="B137" t="str">
            <v>56.12</v>
          </cell>
          <cell r="C137" t="str">
            <v>ШУМАДИЈСКИ УПРАВНИ ОКРУГ</v>
          </cell>
        </row>
        <row r="138">
          <cell r="A138">
            <v>41114</v>
          </cell>
          <cell r="B138" t="str">
            <v>56.13</v>
          </cell>
          <cell r="C138" t="str">
            <v>ПОМОРАВСКИ УПРАВНИ ОКРУГ</v>
          </cell>
        </row>
        <row r="139">
          <cell r="A139">
            <v>41115</v>
          </cell>
          <cell r="B139" t="str">
            <v>56.14</v>
          </cell>
          <cell r="C139" t="str">
            <v>БОРСКИ УПРАВНИ ОКРУГ</v>
          </cell>
        </row>
        <row r="140">
          <cell r="A140">
            <v>41116</v>
          </cell>
          <cell r="B140" t="str">
            <v>56.15</v>
          </cell>
          <cell r="C140" t="str">
            <v>ЗАЈЕЧАРСКИ УПРАВНИ ОКРУГ</v>
          </cell>
        </row>
        <row r="141">
          <cell r="A141">
            <v>41117</v>
          </cell>
          <cell r="B141" t="str">
            <v>56.16</v>
          </cell>
          <cell r="C141" t="str">
            <v>ЗЛАТИБОРСКИ УПРАВНИ ОКРУГ</v>
          </cell>
        </row>
        <row r="142">
          <cell r="A142">
            <v>41118</v>
          </cell>
          <cell r="B142" t="str">
            <v>56.17</v>
          </cell>
          <cell r="C142" t="str">
            <v>МОРАВИЧКИ УПРАВНИ ОКРУГ</v>
          </cell>
        </row>
        <row r="143">
          <cell r="A143">
            <v>41119</v>
          </cell>
          <cell r="B143" t="str">
            <v>56.18</v>
          </cell>
          <cell r="C143" t="str">
            <v>РАШКИ УПРАВНИ ОКРУГ</v>
          </cell>
        </row>
        <row r="144">
          <cell r="A144">
            <v>41120</v>
          </cell>
          <cell r="B144" t="str">
            <v>56.19</v>
          </cell>
          <cell r="C144" t="str">
            <v>РАСИНСКИ УПРАВНИ ОКРУГ</v>
          </cell>
        </row>
        <row r="145">
          <cell r="A145">
            <v>41103</v>
          </cell>
          <cell r="B145" t="str">
            <v>56.2</v>
          </cell>
          <cell r="C145" t="str">
            <v>СРЕДЊЕБАНАТСКИ УПРАВНИ ОКРУГ</v>
          </cell>
        </row>
        <row r="146">
          <cell r="A146">
            <v>41121</v>
          </cell>
          <cell r="B146" t="str">
            <v>56.20</v>
          </cell>
          <cell r="C146" t="str">
            <v>НИШАВСКИ УПРАВНИ ОКРУГ</v>
          </cell>
        </row>
        <row r="147">
          <cell r="A147">
            <v>41122</v>
          </cell>
          <cell r="B147" t="str">
            <v>56.21</v>
          </cell>
          <cell r="C147" t="str">
            <v>ТОПЛИЧКИ УПРАВНИ ОКРУГ</v>
          </cell>
        </row>
        <row r="148">
          <cell r="A148">
            <v>41123</v>
          </cell>
          <cell r="B148" t="str">
            <v>56.22</v>
          </cell>
          <cell r="C148" t="str">
            <v>ПИРОТСКИ УПРАВНИ ОКРУГ</v>
          </cell>
        </row>
        <row r="149">
          <cell r="A149">
            <v>41124</v>
          </cell>
          <cell r="B149" t="str">
            <v>56.23</v>
          </cell>
          <cell r="C149" t="str">
            <v>ЈАБЛАНИЧКИ УПРАВНИ ОКРУГ</v>
          </cell>
        </row>
        <row r="150">
          <cell r="A150">
            <v>41125</v>
          </cell>
          <cell r="B150" t="str">
            <v>56.24</v>
          </cell>
          <cell r="C150" t="str">
            <v>ПЧИЊСКИ УПРАВНИ ОКРУГ</v>
          </cell>
        </row>
        <row r="151">
          <cell r="A151">
            <v>41126</v>
          </cell>
          <cell r="B151" t="str">
            <v>56.25</v>
          </cell>
          <cell r="C151" t="str">
            <v>КОСОВСКИ УПРАВНИ ОКРУГ</v>
          </cell>
        </row>
        <row r="152">
          <cell r="A152">
            <v>41127</v>
          </cell>
          <cell r="B152" t="str">
            <v>56.26</v>
          </cell>
          <cell r="C152" t="str">
            <v>ПЕЋКИ УПРАВНИ ОКРУГ</v>
          </cell>
        </row>
        <row r="153">
          <cell r="A153">
            <v>41128</v>
          </cell>
          <cell r="B153" t="str">
            <v>56.27</v>
          </cell>
          <cell r="C153" t="str">
            <v>ПРИЗРЕНСКИ УПРАВНИ ОКРУГ</v>
          </cell>
        </row>
        <row r="154">
          <cell r="A154">
            <v>41129</v>
          </cell>
          <cell r="B154" t="str">
            <v>56.28</v>
          </cell>
          <cell r="C154" t="str">
            <v>КОСОВСКОМИТРОВАЧКИ УПРАВНИ ОКРУГ</v>
          </cell>
        </row>
        <row r="155">
          <cell r="A155">
            <v>41130</v>
          </cell>
          <cell r="B155" t="str">
            <v>56.29</v>
          </cell>
          <cell r="C155" t="str">
            <v>КОСОВСКОПОМОРАВСКИ УПРАВНИ ОКРУГ</v>
          </cell>
        </row>
        <row r="156">
          <cell r="A156">
            <v>41104</v>
          </cell>
          <cell r="B156" t="str">
            <v>56.3</v>
          </cell>
          <cell r="C156" t="str">
            <v>СЕВЕРНОБАНАТСКИ УПРАВНИ ОКРУГ</v>
          </cell>
        </row>
        <row r="157">
          <cell r="A157">
            <v>41105</v>
          </cell>
          <cell r="B157" t="str">
            <v>56.4</v>
          </cell>
          <cell r="C157" t="str">
            <v>ЈУЖНОБАНАТСКИ  УПРАВНИ ОКРУГ</v>
          </cell>
        </row>
        <row r="158">
          <cell r="A158">
            <v>41106</v>
          </cell>
          <cell r="B158" t="str">
            <v>56.5</v>
          </cell>
          <cell r="C158" t="str">
            <v>ЗАПАДНОБАЧКИ УПРАВНИ ОКРУГ</v>
          </cell>
        </row>
        <row r="159">
          <cell r="A159">
            <v>41108</v>
          </cell>
          <cell r="B159" t="str">
            <v>56.6</v>
          </cell>
          <cell r="C159" t="str">
            <v>СРЕМСКИ УПРАВНИ ОКРУГ</v>
          </cell>
        </row>
        <row r="160">
          <cell r="A160">
            <v>41107</v>
          </cell>
          <cell r="B160" t="str">
            <v>56.7</v>
          </cell>
          <cell r="C160" t="str">
            <v>ЈУЖНОБАЧКИ УПРАВНИ ОКРУГ</v>
          </cell>
        </row>
        <row r="161">
          <cell r="A161">
            <v>41109</v>
          </cell>
          <cell r="B161" t="str">
            <v>56.8</v>
          </cell>
          <cell r="C161" t="str">
            <v>МАЧВАНСКИ УПРАВНИ ОКРУГ</v>
          </cell>
        </row>
        <row r="162">
          <cell r="A162">
            <v>41110</v>
          </cell>
          <cell r="B162" t="str">
            <v>56.9</v>
          </cell>
          <cell r="C162" t="str">
            <v>КОЛУБАРСКИ УПРАВНИ ОКРУГ</v>
          </cell>
        </row>
        <row r="163">
          <cell r="A163">
            <v>61031</v>
          </cell>
          <cell r="B163" t="str">
            <v>8.1</v>
          </cell>
          <cell r="C163" t="str">
            <v>ДИПЛОМАТСКО-КОНЗУЛАРНА ПРЕДСТАВНИШТВА</v>
          </cell>
        </row>
        <row r="164">
          <cell r="A164">
            <v>61041</v>
          </cell>
          <cell r="B164" t="str">
            <v>9.1</v>
          </cell>
          <cell r="C164" t="str">
            <v>ИНСПЕКТОРАТ ОДБРАНЕ</v>
          </cell>
        </row>
        <row r="165">
          <cell r="A165">
            <v>61042</v>
          </cell>
          <cell r="B165" t="str">
            <v>9.2</v>
          </cell>
          <cell r="C165" t="str">
            <v>ВОЈНА СЛУЖБА БЕЗБЕДНОСТИ</v>
          </cell>
        </row>
        <row r="166">
          <cell r="A166">
            <v>61043</v>
          </cell>
          <cell r="B166" t="str">
            <v>9.3</v>
          </cell>
          <cell r="C166" t="str">
            <v>ВОЈНО-ОБАВЕШТАЈНА СЛУЖБА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v-baza"/>
      <sheetName val="za prenos"/>
      <sheetName val="pivot"/>
      <sheetName val="šifre"/>
      <sheetName val="Sheet1"/>
    </sheetNames>
    <sheetDataSet>
      <sheetData sheetId="0"/>
      <sheetData sheetId="1">
        <row r="1">
          <cell r="B1">
            <v>0</v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koS" refreshedDate="39610.463046643519" createdVersion="1" refreshedVersion="2" recordCount="101" upgradeOnRefresh="1">
  <cacheSource type="worksheet">
    <worksheetSource ref="B4:K105" sheet="za prenos"/>
  </cacheSource>
  <cacheFields count="10">
    <cacheField name="Vrsta zahteva" numFmtId="0">
      <sharedItems containsBlank="1" containsMixedTypes="1" containsNumber="1" containsInteger="1" minValue="2" maxValue="2" count="3">
        <m/>
        <n v="2"/>
        <e v="#N/A"/>
      </sharedItems>
    </cacheField>
    <cacheField name="Prioritet" numFmtId="0">
      <sharedItems containsBlank="1" containsMixedTypes="1" containsNumber="1" containsInteger="1" minValue="0" maxValue="0" count="3">
        <m/>
        <n v="0"/>
        <e v="#N/A"/>
      </sharedItems>
    </cacheField>
    <cacheField name="OrgId" numFmtId="0">
      <sharedItems containsBlank="1" containsMixedTypes="1" containsNumber="1" containsInteger="1" minValue="41112" maxValue="41112" count="3">
        <m/>
        <n v="41112"/>
        <e v="#N/A"/>
      </sharedItems>
    </cacheField>
    <cacheField name="Раздео" numFmtId="0">
      <sharedItems containsBlank="1" containsMixedTypes="1" containsNumber="1" containsInteger="1" minValue="54" maxValue="54" count="3">
        <m/>
        <n v="54"/>
        <e v="#N/A"/>
      </sharedItems>
    </cacheField>
    <cacheField name="Глава" numFmtId="0">
      <sharedItems containsBlank="1" count="3">
        <m/>
        <s v="54.11"/>
        <e v="#N/A"/>
      </sharedItems>
    </cacheField>
    <cacheField name="Функција" numFmtId="0">
      <sharedItems containsBlank="1" count="3">
        <m/>
        <s v="130"/>
        <e v="#N/A"/>
      </sharedItems>
    </cacheField>
    <cacheField name="Конто" numFmtId="0">
      <sharedItems containsMixedTypes="1" containsNumber="1" containsInteger="1" minValue="511" maxValue="543" count="14">
        <s v="1"/>
        <n v="511"/>
        <n v="512"/>
        <n v="513"/>
        <n v="514"/>
        <n v="515"/>
        <n v="521"/>
        <n v="522"/>
        <n v="523"/>
        <n v="531"/>
        <n v="541"/>
        <n v="542"/>
        <n v="543"/>
        <e v="#N/A"/>
      </sharedItems>
    </cacheField>
    <cacheField name="Опис" numFmtId="0">
      <sharedItems count="14">
        <s v="2"/>
        <s v="Зграде и грађевински објекти"/>
        <s v="Машине и опрема"/>
        <s v="Остале некретнине и опрема"/>
        <s v="Култивисана имовина"/>
        <s v="Нематеријална имовина"/>
        <s v="Робне резерве"/>
        <s v="Залихе производње"/>
        <s v="Залихе робе за даљу продају"/>
        <s v="Драгоцености"/>
        <s v="Земљиште"/>
        <s v="Рудна богатства"/>
        <s v="Шуме и воде"/>
        <e v="#N/A"/>
      </sharedItems>
    </cacheField>
    <cacheField name="izvor" numFmtId="0">
      <sharedItems containsBlank="1" containsMixedTypes="1" containsNumber="1" containsInteger="1" minValue="1" maxValue="4" count="5">
        <m/>
        <n v="1"/>
        <n v="4"/>
        <s v="4-16"/>
        <e v="#N/A"/>
      </sharedItems>
    </cacheField>
    <cacheField name="iznos" numFmtId="0">
      <sharedItems containsMixedTypes="1" containsNumber="1" containsInteger="1" minValue="11" maxValue="11211" count="16">
        <s v="3"/>
        <n v="100"/>
        <n v="200"/>
        <n v="300"/>
        <n v="400"/>
        <n v="500"/>
        <n v="600"/>
        <n v="700"/>
        <n v="800"/>
        <n v="900"/>
        <n v="1000"/>
        <n v="11"/>
        <n v="12"/>
        <n v="11111"/>
        <n v="11211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2"/>
    <x v="2"/>
    <x v="1"/>
    <x v="2"/>
  </r>
  <r>
    <x v="1"/>
    <x v="1"/>
    <x v="1"/>
    <x v="1"/>
    <x v="1"/>
    <x v="1"/>
    <x v="3"/>
    <x v="3"/>
    <x v="1"/>
    <x v="3"/>
  </r>
  <r>
    <x v="1"/>
    <x v="1"/>
    <x v="1"/>
    <x v="1"/>
    <x v="1"/>
    <x v="1"/>
    <x v="4"/>
    <x v="4"/>
    <x v="1"/>
    <x v="4"/>
  </r>
  <r>
    <x v="1"/>
    <x v="1"/>
    <x v="1"/>
    <x v="1"/>
    <x v="1"/>
    <x v="1"/>
    <x v="5"/>
    <x v="5"/>
    <x v="1"/>
    <x v="5"/>
  </r>
  <r>
    <x v="1"/>
    <x v="1"/>
    <x v="1"/>
    <x v="1"/>
    <x v="1"/>
    <x v="1"/>
    <x v="6"/>
    <x v="6"/>
    <x v="1"/>
    <x v="6"/>
  </r>
  <r>
    <x v="1"/>
    <x v="1"/>
    <x v="1"/>
    <x v="1"/>
    <x v="1"/>
    <x v="1"/>
    <x v="7"/>
    <x v="7"/>
    <x v="1"/>
    <x v="7"/>
  </r>
  <r>
    <x v="1"/>
    <x v="1"/>
    <x v="1"/>
    <x v="1"/>
    <x v="1"/>
    <x v="1"/>
    <x v="8"/>
    <x v="8"/>
    <x v="1"/>
    <x v="8"/>
  </r>
  <r>
    <x v="1"/>
    <x v="1"/>
    <x v="1"/>
    <x v="1"/>
    <x v="1"/>
    <x v="1"/>
    <x v="9"/>
    <x v="9"/>
    <x v="1"/>
    <x v="9"/>
  </r>
  <r>
    <x v="1"/>
    <x v="1"/>
    <x v="1"/>
    <x v="1"/>
    <x v="1"/>
    <x v="1"/>
    <x v="10"/>
    <x v="10"/>
    <x v="1"/>
    <x v="10"/>
  </r>
  <r>
    <x v="1"/>
    <x v="1"/>
    <x v="1"/>
    <x v="1"/>
    <x v="1"/>
    <x v="1"/>
    <x v="11"/>
    <x v="11"/>
    <x v="1"/>
    <x v="11"/>
  </r>
  <r>
    <x v="1"/>
    <x v="1"/>
    <x v="1"/>
    <x v="1"/>
    <x v="1"/>
    <x v="1"/>
    <x v="12"/>
    <x v="12"/>
    <x v="1"/>
    <x v="12"/>
  </r>
  <r>
    <x v="1"/>
    <x v="1"/>
    <x v="1"/>
    <x v="1"/>
    <x v="1"/>
    <x v="1"/>
    <x v="1"/>
    <x v="1"/>
    <x v="2"/>
    <x v="13"/>
  </r>
  <r>
    <x v="1"/>
    <x v="1"/>
    <x v="1"/>
    <x v="1"/>
    <x v="1"/>
    <x v="1"/>
    <x v="1"/>
    <x v="1"/>
    <x v="3"/>
    <x v="14"/>
  </r>
  <r>
    <x v="1"/>
    <x v="1"/>
    <x v="1"/>
    <x v="1"/>
    <x v="1"/>
    <x v="1"/>
    <x v="2"/>
    <x v="2"/>
    <x v="3"/>
    <x v="2"/>
  </r>
  <r>
    <x v="1"/>
    <x v="1"/>
    <x v="1"/>
    <x v="1"/>
    <x v="1"/>
    <x v="1"/>
    <x v="3"/>
    <x v="3"/>
    <x v="3"/>
    <x v="3"/>
  </r>
  <r>
    <x v="1"/>
    <x v="1"/>
    <x v="1"/>
    <x v="1"/>
    <x v="1"/>
    <x v="1"/>
    <x v="4"/>
    <x v="4"/>
    <x v="3"/>
    <x v="4"/>
  </r>
  <r>
    <x v="1"/>
    <x v="1"/>
    <x v="1"/>
    <x v="1"/>
    <x v="1"/>
    <x v="1"/>
    <x v="5"/>
    <x v="5"/>
    <x v="3"/>
    <x v="5"/>
  </r>
  <r>
    <x v="1"/>
    <x v="1"/>
    <x v="1"/>
    <x v="1"/>
    <x v="1"/>
    <x v="1"/>
    <x v="6"/>
    <x v="6"/>
    <x v="3"/>
    <x v="6"/>
  </r>
  <r>
    <x v="1"/>
    <x v="1"/>
    <x v="1"/>
    <x v="1"/>
    <x v="1"/>
    <x v="1"/>
    <x v="7"/>
    <x v="7"/>
    <x v="3"/>
    <x v="7"/>
  </r>
  <r>
    <x v="1"/>
    <x v="1"/>
    <x v="1"/>
    <x v="1"/>
    <x v="1"/>
    <x v="1"/>
    <x v="8"/>
    <x v="8"/>
    <x v="3"/>
    <x v="8"/>
  </r>
  <r>
    <x v="1"/>
    <x v="1"/>
    <x v="1"/>
    <x v="1"/>
    <x v="1"/>
    <x v="1"/>
    <x v="9"/>
    <x v="9"/>
    <x v="3"/>
    <x v="9"/>
  </r>
  <r>
    <x v="1"/>
    <x v="1"/>
    <x v="1"/>
    <x v="1"/>
    <x v="1"/>
    <x v="1"/>
    <x v="10"/>
    <x v="10"/>
    <x v="3"/>
    <x v="10"/>
  </r>
  <r>
    <x v="1"/>
    <x v="1"/>
    <x v="1"/>
    <x v="1"/>
    <x v="1"/>
    <x v="1"/>
    <x v="11"/>
    <x v="11"/>
    <x v="3"/>
    <x v="11"/>
  </r>
  <r>
    <x v="1"/>
    <x v="1"/>
    <x v="1"/>
    <x v="1"/>
    <x v="1"/>
    <x v="1"/>
    <x v="12"/>
    <x v="12"/>
    <x v="3"/>
    <x v="12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  <r>
    <x v="2"/>
    <x v="2"/>
    <x v="2"/>
    <x v="2"/>
    <x v="2"/>
    <x v="2"/>
    <x v="13"/>
    <x v="13"/>
    <x v="4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E22" firstHeaderRow="1" firstDataRow="2" firstDataCol="2" rowPageCount="6" colPageCount="1"/>
  <pivotFields count="10"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Row" compact="0" outline="0" subtotalTop="0" showAll="0" includeNewItemsInFilter="1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axis="axisRow" compact="0" outline="0" subtotalTop="0" showAll="0" includeNewItemsInFilter="1">
      <items count="15">
        <item x="0"/>
        <item x="9"/>
        <item x="7"/>
        <item x="8"/>
        <item x="1"/>
        <item x="10"/>
        <item x="4"/>
        <item x="2"/>
        <item x="5"/>
        <item x="3"/>
        <item x="6"/>
        <item x="11"/>
        <item x="12"/>
        <item x="13"/>
        <item t="default"/>
      </items>
    </pivotField>
    <pivotField axis="axisCol" compact="0" outline="0" subtotalTop="0" showAll="0" includeNewItemsInFilter="1">
      <items count="6">
        <item x="1"/>
        <item h="1" x="2"/>
        <item x="3"/>
        <item h="1" x="4"/>
        <item h="1" x="0"/>
        <item t="default"/>
      </items>
    </pivotField>
    <pivotField dataField="1" compact="0" outline="0" subtotalTop="0" showAll="0" includeNewItemsInFilter="1"/>
  </pivotFields>
  <rowFields count="2">
    <field x="6"/>
    <field x="7"/>
  </rowFields>
  <rowItems count="13">
    <i>
      <x/>
      <x v="4"/>
    </i>
    <i>
      <x v="1"/>
      <x v="7"/>
    </i>
    <i>
      <x v="2"/>
      <x v="9"/>
    </i>
    <i>
      <x v="3"/>
      <x v="6"/>
    </i>
    <i>
      <x v="4"/>
      <x v="8"/>
    </i>
    <i>
      <x v="5"/>
      <x v="10"/>
    </i>
    <i>
      <x v="6"/>
      <x v="2"/>
    </i>
    <i>
      <x v="7"/>
      <x v="3"/>
    </i>
    <i>
      <x v="8"/>
      <x v="1"/>
    </i>
    <i>
      <x v="9"/>
      <x v="5"/>
    </i>
    <i>
      <x v="10"/>
      <x v="11"/>
    </i>
    <i>
      <x v="11"/>
      <x v="12"/>
    </i>
    <i t="grand">
      <x/>
    </i>
  </rowItems>
  <colFields count="1">
    <field x="8"/>
  </colFields>
  <colItems count="3">
    <i>
      <x/>
    </i>
    <i>
      <x v="2"/>
    </i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C2030"/>
  <sheetViews>
    <sheetView topLeftCell="J1" zoomScale="75" workbookViewId="0">
      <pane xSplit="2" ySplit="7" topLeftCell="L8" activePane="bottomRight" state="frozen"/>
      <selection activeCell="J1" sqref="J1"/>
      <selection pane="topRight" activeCell="L1" sqref="L1"/>
      <selection pane="bottomLeft" activeCell="J8" sqref="J8"/>
      <selection pane="bottomRight" activeCell="J1" sqref="J1"/>
    </sheetView>
  </sheetViews>
  <sheetFormatPr defaultColWidth="9.109375" defaultRowHeight="13.8" zeroHeight="1"/>
  <cols>
    <col min="1" max="1" width="5.6640625" style="1" hidden="1" customWidth="1"/>
    <col min="2" max="3" width="7.5546875" style="1" hidden="1" customWidth="1"/>
    <col min="4" max="4" width="9.109375" style="118" hidden="1" customWidth="1"/>
    <col min="5" max="5" width="6" style="1" hidden="1" customWidth="1"/>
    <col min="6" max="6" width="7.5546875" style="1" hidden="1" customWidth="1"/>
    <col min="7" max="7" width="8.6640625" style="1" hidden="1" customWidth="1"/>
    <col min="8" max="8" width="7.44140625" style="1" hidden="1" customWidth="1"/>
    <col min="9" max="9" width="7.33203125" style="1" hidden="1" customWidth="1"/>
    <col min="10" max="10" width="8.44140625" style="21" customWidth="1"/>
    <col min="11" max="11" width="49.44140625" style="21" customWidth="1"/>
    <col min="12" max="12" width="18.5546875" style="22" customWidth="1"/>
    <col min="13" max="13" width="13.44140625" style="22" customWidth="1"/>
    <col min="14" max="14" width="13.109375" style="22" customWidth="1"/>
    <col min="15" max="15" width="15.44140625" style="22" customWidth="1"/>
    <col min="16" max="16" width="14.33203125" style="22" customWidth="1"/>
    <col min="17" max="17" width="15.33203125" style="22" customWidth="1"/>
    <col min="18" max="18" width="16.109375" style="22" customWidth="1"/>
    <col min="19" max="19" width="13.6640625" style="22" customWidth="1"/>
    <col min="20" max="20" width="15" style="22" customWidth="1"/>
    <col min="21" max="21" width="18.33203125" style="22" customWidth="1"/>
    <col min="22" max="22" width="17" style="22" customWidth="1"/>
    <col min="23" max="23" width="16.44140625" style="22" customWidth="1"/>
    <col min="24" max="24" width="14.88671875" style="22" customWidth="1"/>
    <col min="25" max="25" width="14.33203125" style="22" customWidth="1"/>
    <col min="26" max="26" width="14.33203125" style="22" hidden="1" customWidth="1"/>
    <col min="27" max="27" width="14.44140625" style="22" customWidth="1"/>
    <col min="28" max="28" width="1.33203125" style="1" customWidth="1"/>
    <col min="29" max="16384" width="9.109375" style="1"/>
  </cols>
  <sheetData>
    <row r="1" spans="1:28" s="179" customFormat="1" ht="36.6" customHeight="1">
      <c r="A1" s="207"/>
      <c r="B1" s="207"/>
      <c r="C1" s="207"/>
      <c r="F1" s="207"/>
      <c r="K1" s="149" t="s">
        <v>104</v>
      </c>
      <c r="L1" s="204"/>
      <c r="M1" s="204"/>
      <c r="N1" s="204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29.4" customHeight="1">
      <c r="A2" s="190"/>
      <c r="B2" s="190"/>
      <c r="C2" s="190"/>
      <c r="E2" s="190"/>
      <c r="F2" s="190"/>
      <c r="G2" s="190"/>
      <c r="H2" s="190"/>
      <c r="I2" s="190"/>
      <c r="J2" s="150" t="s">
        <v>101</v>
      </c>
      <c r="K2" s="150"/>
      <c r="L2" s="151" t="s">
        <v>102</v>
      </c>
      <c r="M2" s="151"/>
      <c r="N2" s="151"/>
      <c r="O2" s="151"/>
      <c r="P2" s="151"/>
      <c r="Q2" s="2"/>
      <c r="R2" s="183" t="s">
        <v>106</v>
      </c>
      <c r="S2" s="93" t="s">
        <v>103</v>
      </c>
      <c r="T2" s="30"/>
      <c r="U2" s="30"/>
      <c r="V2" s="30"/>
      <c r="W2" s="30"/>
      <c r="X2" s="30"/>
      <c r="Y2" s="30"/>
      <c r="Z2" s="30"/>
      <c r="AA2" s="30"/>
      <c r="AB2" s="30"/>
    </row>
    <row r="3" spans="1:28" ht="18" customHeight="1">
      <c r="A3" s="190"/>
      <c r="B3" s="190"/>
      <c r="C3" s="190"/>
      <c r="E3" s="190"/>
      <c r="F3" s="190"/>
      <c r="G3" s="190"/>
      <c r="H3" s="190"/>
      <c r="I3" s="190"/>
      <c r="J3" s="152" t="s">
        <v>0</v>
      </c>
      <c r="K3" s="152"/>
      <c r="L3" s="153" t="s">
        <v>105</v>
      </c>
      <c r="M3" s="153"/>
      <c r="N3" s="153"/>
      <c r="O3" s="153"/>
      <c r="P3" s="153"/>
      <c r="Q3" s="2"/>
      <c r="R3" s="188" t="s">
        <v>97</v>
      </c>
      <c r="S3" s="94">
        <v>920</v>
      </c>
      <c r="T3" s="30"/>
      <c r="U3" s="30"/>
      <c r="V3" s="30"/>
      <c r="W3" s="30"/>
      <c r="X3" s="30"/>
      <c r="Y3" s="30"/>
      <c r="Z3" s="30"/>
      <c r="AA3" s="30"/>
      <c r="AB3" s="30"/>
    </row>
    <row r="4" spans="1:28" ht="18.600000000000001" customHeight="1">
      <c r="A4" s="190"/>
      <c r="B4" s="190"/>
      <c r="C4" s="190"/>
      <c r="E4" s="190"/>
      <c r="F4" s="190"/>
      <c r="G4" s="190"/>
      <c r="H4" s="190"/>
      <c r="I4" s="1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0"/>
      <c r="V4" s="30"/>
      <c r="W4" s="30"/>
      <c r="X4" s="30"/>
      <c r="Y4" s="30"/>
      <c r="Z4" s="30"/>
      <c r="AA4" s="30"/>
      <c r="AB4" s="30"/>
    </row>
    <row r="5" spans="1:28" ht="18" customHeight="1" thickBot="1">
      <c r="A5" s="190"/>
      <c r="B5" s="190"/>
      <c r="C5" s="190"/>
      <c r="E5" s="190"/>
      <c r="F5" s="190"/>
      <c r="G5" s="208" t="s">
        <v>96</v>
      </c>
      <c r="H5" s="190"/>
      <c r="I5" s="190"/>
      <c r="J5" s="2"/>
      <c r="K5" s="2"/>
      <c r="L5" s="2"/>
      <c r="M5" s="2"/>
      <c r="N5" s="2"/>
      <c r="O5" s="2"/>
      <c r="P5" s="2"/>
      <c r="Q5" s="190"/>
      <c r="R5" s="205"/>
      <c r="S5" s="205"/>
      <c r="T5" s="30"/>
      <c r="U5" s="30"/>
      <c r="V5" s="30"/>
      <c r="W5" s="30"/>
      <c r="X5" s="30"/>
      <c r="Y5" s="30"/>
      <c r="Z5" s="30"/>
      <c r="AA5" s="30"/>
      <c r="AB5" s="30"/>
    </row>
    <row r="6" spans="1:28" s="6" customFormat="1" ht="92.4" customHeight="1">
      <c r="A6" s="6" t="s">
        <v>59</v>
      </c>
      <c r="D6" s="41" t="s">
        <v>80</v>
      </c>
      <c r="E6" s="82" t="s">
        <v>72</v>
      </c>
      <c r="F6" s="25" t="s">
        <v>63</v>
      </c>
      <c r="G6" s="25" t="s">
        <v>60</v>
      </c>
      <c r="H6" s="25" t="s">
        <v>61</v>
      </c>
      <c r="I6" s="25" t="s">
        <v>62</v>
      </c>
      <c r="J6" s="3" t="s">
        <v>1</v>
      </c>
      <c r="K6" s="4" t="s">
        <v>2</v>
      </c>
      <c r="L6" s="33" t="s">
        <v>3</v>
      </c>
      <c r="M6" s="34" t="s">
        <v>73</v>
      </c>
      <c r="N6" s="31" t="s">
        <v>4</v>
      </c>
      <c r="O6" s="35" t="s">
        <v>5</v>
      </c>
      <c r="P6" s="31" t="s">
        <v>6</v>
      </c>
      <c r="Q6" s="34" t="s">
        <v>7</v>
      </c>
      <c r="R6" s="31" t="s">
        <v>8</v>
      </c>
      <c r="S6" s="31" t="s">
        <v>9</v>
      </c>
      <c r="T6" s="31" t="s">
        <v>10</v>
      </c>
      <c r="U6" s="31" t="s">
        <v>11</v>
      </c>
      <c r="V6" s="31" t="s">
        <v>64</v>
      </c>
      <c r="W6" s="31" t="s">
        <v>65</v>
      </c>
      <c r="X6" s="31" t="s">
        <v>66</v>
      </c>
      <c r="Y6" s="31" t="s">
        <v>67</v>
      </c>
      <c r="Z6" s="57" t="s">
        <v>84</v>
      </c>
      <c r="AA6" s="5" t="s">
        <v>12</v>
      </c>
    </row>
    <row r="7" spans="1:28" s="11" customFormat="1" ht="18" customHeight="1">
      <c r="J7" s="7" t="s">
        <v>13</v>
      </c>
      <c r="K7" s="8" t="s">
        <v>14</v>
      </c>
      <c r="L7" s="9" t="s">
        <v>15</v>
      </c>
      <c r="M7" s="10" t="s">
        <v>16</v>
      </c>
      <c r="N7" s="8" t="s">
        <v>17</v>
      </c>
      <c r="O7" s="10" t="s">
        <v>18</v>
      </c>
      <c r="P7" s="8" t="s">
        <v>19</v>
      </c>
      <c r="Q7" s="10" t="s">
        <v>20</v>
      </c>
      <c r="R7" s="8" t="s">
        <v>21</v>
      </c>
      <c r="S7" s="10" t="s">
        <v>22</v>
      </c>
      <c r="T7" s="8" t="s">
        <v>23</v>
      </c>
      <c r="U7" s="8" t="s">
        <v>24</v>
      </c>
      <c r="V7" s="24" t="s">
        <v>25</v>
      </c>
      <c r="W7" s="24" t="s">
        <v>68</v>
      </c>
      <c r="X7" s="24" t="s">
        <v>69</v>
      </c>
      <c r="Y7" s="24" t="s">
        <v>70</v>
      </c>
      <c r="Z7" s="58"/>
      <c r="AA7" s="32" t="s">
        <v>71</v>
      </c>
    </row>
    <row r="8" spans="1:28" s="13" customFormat="1" ht="16.95" customHeight="1">
      <c r="A8" s="23">
        <f>+'[1]ZBIRNA za sve funkcije'!$A$1+1</f>
        <v>192</v>
      </c>
      <c r="B8" s="118" t="b">
        <f>IF(AA8&gt;0,MAX(A$8:A8))</f>
        <v>0</v>
      </c>
      <c r="C8" s="118" t="b">
        <f>IF(AND(J8&lt;1000,$AA8&gt;0),MAX($B7:$B7)+1)</f>
        <v>0</v>
      </c>
      <c r="D8" s="13">
        <v>2</v>
      </c>
      <c r="E8" s="209">
        <f>+S4</f>
        <v>0</v>
      </c>
      <c r="F8" s="210" t="str">
        <f>+S2</f>
        <v>*01613</v>
      </c>
      <c r="G8" s="211" t="e">
        <f>IF(+H8=0,+IF(VLOOKUP($S2,[2]šifre!$A$5:$E$184,5,FALSE)&lt;100,VLOOKUP($S2,[2]šifre!$A$5:$B$184,2,FALSE),0),IF(MID(H8,3,1)=G$5,VALUE(LEFT(H8,2)),VALUE(LEFT(H8,1))))</f>
        <v>#N/A</v>
      </c>
      <c r="H8" s="212" t="e">
        <f>+IF(VLOOKUP($S2,šifre!$A$5:$E$184,5,FALSE)=100,VLOOKUP($S2,šifre!$A$5:$B$184,2,FALSE),0)</f>
        <v>#N/A</v>
      </c>
      <c r="I8" s="209">
        <f>+S3</f>
        <v>920</v>
      </c>
      <c r="J8" s="49">
        <v>511</v>
      </c>
      <c r="K8" s="50" t="s">
        <v>26</v>
      </c>
      <c r="L8" s="51">
        <f>SUM(L9:L12)</f>
        <v>0</v>
      </c>
      <c r="M8" s="51">
        <f t="shared" ref="M8:U8" si="0">SUM(M9:M12)</f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>SUM(V9:V12)</f>
        <v>0</v>
      </c>
      <c r="W8" s="51">
        <f>SUM(W9:W12)</f>
        <v>0</v>
      </c>
      <c r="X8" s="51">
        <f>SUM(X9:X12)</f>
        <v>0</v>
      </c>
      <c r="Y8" s="51">
        <f>SUM(Y9:Y12)</f>
        <v>0</v>
      </c>
      <c r="Z8" s="51">
        <f>SUM(M8:Y8)</f>
        <v>0</v>
      </c>
      <c r="AA8" s="51">
        <f t="shared" ref="AA8:AA45" si="1">SUM(L8:Y8)</f>
        <v>0</v>
      </c>
    </row>
    <row r="9" spans="1:28" s="13" customFormat="1" ht="16.95" customHeight="1">
      <c r="A9" s="118">
        <f t="shared" ref="A9:A49" si="2">+IF(J9&gt;0,+A8+1,"")</f>
        <v>193</v>
      </c>
      <c r="B9" s="118" t="b">
        <f>IF($AA9&gt;0,MAX($B$8:$B8)+1)</f>
        <v>0</v>
      </c>
      <c r="C9" s="118" t="b">
        <f>IF(AND(J9&lt;1000,$AA9&gt;0),MAX($C$8:$C8)+1)</f>
        <v>0</v>
      </c>
      <c r="D9" s="13">
        <v>2</v>
      </c>
      <c r="E9" s="210">
        <f>+E8</f>
        <v>0</v>
      </c>
      <c r="F9" s="210" t="str">
        <f>+F8</f>
        <v>*01613</v>
      </c>
      <c r="G9" s="118" t="e">
        <f>+G8</f>
        <v>#N/A</v>
      </c>
      <c r="H9" s="118" t="e">
        <f t="shared" ref="H9:H24" si="3">+H8</f>
        <v>#N/A</v>
      </c>
      <c r="I9" s="118">
        <f t="shared" ref="I9:I49" si="4">+I8</f>
        <v>920</v>
      </c>
      <c r="J9" s="14">
        <v>5111</v>
      </c>
      <c r="K9" s="15" t="s">
        <v>27</v>
      </c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12">
        <f t="shared" ref="Z9:Z45" si="5">SUM(M9:Y9)</f>
        <v>0</v>
      </c>
      <c r="AA9" s="12">
        <f t="shared" si="1"/>
        <v>0</v>
      </c>
    </row>
    <row r="10" spans="1:28" s="13" customFormat="1" ht="16.95" customHeight="1">
      <c r="A10" s="118">
        <f t="shared" si="2"/>
        <v>194</v>
      </c>
      <c r="B10" s="118" t="b">
        <f>IF($AA10&gt;0,MAX($B$8:$B9)+1)</f>
        <v>0</v>
      </c>
      <c r="C10" s="118" t="b">
        <f>IF(AND(J10&lt;1000,$AA10&gt;0),MAX($C$8:$C9)+1)</f>
        <v>0</v>
      </c>
      <c r="D10" s="13">
        <v>2</v>
      </c>
      <c r="E10" s="210">
        <f t="shared" ref="E10:E45" si="6">+E9</f>
        <v>0</v>
      </c>
      <c r="F10" s="210" t="str">
        <f t="shared" ref="F10:H45" si="7">+F9</f>
        <v>*01613</v>
      </c>
      <c r="G10" s="118" t="e">
        <f t="shared" si="7"/>
        <v>#N/A</v>
      </c>
      <c r="H10" s="118" t="e">
        <f t="shared" si="3"/>
        <v>#N/A</v>
      </c>
      <c r="I10" s="118">
        <f t="shared" si="4"/>
        <v>920</v>
      </c>
      <c r="J10" s="14">
        <v>5112</v>
      </c>
      <c r="K10" s="15" t="s">
        <v>28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12">
        <f t="shared" si="5"/>
        <v>0</v>
      </c>
      <c r="AA10" s="12">
        <f t="shared" si="1"/>
        <v>0</v>
      </c>
    </row>
    <row r="11" spans="1:28" s="13" customFormat="1" ht="16.95" customHeight="1">
      <c r="A11" s="118">
        <f t="shared" si="2"/>
        <v>195</v>
      </c>
      <c r="B11" s="118" t="b">
        <f>IF($AA11&gt;0,MAX($B$8:$B10)+1)</f>
        <v>0</v>
      </c>
      <c r="C11" s="118" t="b">
        <f>IF(AND(J11&lt;1000,$AA11&gt;0),MAX($C$8:$C10)+1)</f>
        <v>0</v>
      </c>
      <c r="D11" s="13">
        <v>2</v>
      </c>
      <c r="E11" s="210">
        <f t="shared" si="6"/>
        <v>0</v>
      </c>
      <c r="F11" s="210" t="str">
        <f t="shared" si="7"/>
        <v>*01613</v>
      </c>
      <c r="G11" s="118" t="e">
        <f t="shared" si="7"/>
        <v>#N/A</v>
      </c>
      <c r="H11" s="118" t="e">
        <f t="shared" si="3"/>
        <v>#N/A</v>
      </c>
      <c r="I11" s="118">
        <f t="shared" si="4"/>
        <v>920</v>
      </c>
      <c r="J11" s="14">
        <v>5113</v>
      </c>
      <c r="K11" s="15" t="s">
        <v>29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12">
        <f t="shared" si="5"/>
        <v>0</v>
      </c>
      <c r="AA11" s="12">
        <f t="shared" si="1"/>
        <v>0</v>
      </c>
    </row>
    <row r="12" spans="1:28" s="13" customFormat="1" ht="16.95" customHeight="1">
      <c r="A12" s="118">
        <f t="shared" si="2"/>
        <v>196</v>
      </c>
      <c r="B12" s="118" t="b">
        <f>IF($AA12&gt;0,MAX($B$8:$B11)+1)</f>
        <v>0</v>
      </c>
      <c r="C12" s="118" t="b">
        <f>IF(AND(J12&lt;1000,$AA12&gt;0),MAX($C$8:$C11)+1)</f>
        <v>0</v>
      </c>
      <c r="D12" s="13">
        <v>2</v>
      </c>
      <c r="E12" s="210">
        <f t="shared" si="6"/>
        <v>0</v>
      </c>
      <c r="F12" s="210" t="str">
        <f t="shared" si="7"/>
        <v>*01613</v>
      </c>
      <c r="G12" s="118" t="e">
        <f t="shared" si="7"/>
        <v>#N/A</v>
      </c>
      <c r="H12" s="118" t="e">
        <f t="shared" si="3"/>
        <v>#N/A</v>
      </c>
      <c r="I12" s="118">
        <f t="shared" si="4"/>
        <v>920</v>
      </c>
      <c r="J12" s="14">
        <v>5114</v>
      </c>
      <c r="K12" s="15" t="s">
        <v>30</v>
      </c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12">
        <f t="shared" si="5"/>
        <v>0</v>
      </c>
      <c r="AA12" s="12">
        <f t="shared" si="1"/>
        <v>0</v>
      </c>
    </row>
    <row r="13" spans="1:28" s="13" customFormat="1" ht="16.95" customHeight="1">
      <c r="A13" s="118">
        <f t="shared" si="2"/>
        <v>197</v>
      </c>
      <c r="B13" s="118">
        <f>IF($AA13&gt;0,MAX($B$8:$B12)+1)</f>
        <v>1</v>
      </c>
      <c r="C13" s="118">
        <f>IF(AND(J13&lt;1000,$AA13&gt;0),MAX($C$8:$C12)+1)</f>
        <v>1</v>
      </c>
      <c r="D13" s="13">
        <v>2</v>
      </c>
      <c r="E13" s="210">
        <f t="shared" si="6"/>
        <v>0</v>
      </c>
      <c r="F13" s="210" t="str">
        <f t="shared" si="7"/>
        <v>*01613</v>
      </c>
      <c r="G13" s="118" t="e">
        <f t="shared" si="7"/>
        <v>#N/A</v>
      </c>
      <c r="H13" s="118" t="e">
        <f t="shared" si="3"/>
        <v>#N/A</v>
      </c>
      <c r="I13" s="118">
        <f t="shared" si="4"/>
        <v>920</v>
      </c>
      <c r="J13" s="49">
        <v>512</v>
      </c>
      <c r="K13" s="50" t="s">
        <v>31</v>
      </c>
      <c r="L13" s="51">
        <f>SUM(L14:L22)</f>
        <v>800000</v>
      </c>
      <c r="M13" s="51">
        <f t="shared" ref="M13:U13" si="8">SUM(M14:M22)</f>
        <v>0</v>
      </c>
      <c r="N13" s="51">
        <f t="shared" si="8"/>
        <v>0</v>
      </c>
      <c r="O13" s="51">
        <f t="shared" si="8"/>
        <v>0</v>
      </c>
      <c r="P13" s="51">
        <f t="shared" si="8"/>
        <v>0</v>
      </c>
      <c r="Q13" s="51">
        <f>SUM(Q14:Q22)</f>
        <v>3075000</v>
      </c>
      <c r="R13" s="51">
        <f t="shared" si="8"/>
        <v>0</v>
      </c>
      <c r="S13" s="51">
        <f t="shared" si="8"/>
        <v>0</v>
      </c>
      <c r="T13" s="51">
        <f t="shared" si="8"/>
        <v>0</v>
      </c>
      <c r="U13" s="51">
        <f t="shared" si="8"/>
        <v>0</v>
      </c>
      <c r="V13" s="51">
        <f>SUM(V14:V22)</f>
        <v>0</v>
      </c>
      <c r="W13" s="51">
        <f>SUM(W14:W22)</f>
        <v>0</v>
      </c>
      <c r="X13" s="51">
        <f>SUM(X14:X22)</f>
        <v>0</v>
      </c>
      <c r="Y13" s="51">
        <f>SUM(Y14:Y22)</f>
        <v>0</v>
      </c>
      <c r="Z13" s="51">
        <f t="shared" si="5"/>
        <v>3075000</v>
      </c>
      <c r="AA13" s="51">
        <f>SUM(L13:Y13)</f>
        <v>3875000</v>
      </c>
    </row>
    <row r="14" spans="1:28" s="13" customFormat="1" ht="16.95" customHeight="1">
      <c r="A14" s="118">
        <f t="shared" si="2"/>
        <v>198</v>
      </c>
      <c r="B14" s="118" t="b">
        <f>IF($AA14&gt;0,MAX($B$8:$B13)+1)</f>
        <v>0</v>
      </c>
      <c r="C14" s="118" t="b">
        <f>IF(AND(J14&lt;1000,$AA14&gt;0),MAX($C$8:$C13)+1)</f>
        <v>0</v>
      </c>
      <c r="D14" s="13">
        <v>2</v>
      </c>
      <c r="E14" s="210">
        <f t="shared" si="6"/>
        <v>0</v>
      </c>
      <c r="F14" s="210" t="str">
        <f t="shared" si="7"/>
        <v>*01613</v>
      </c>
      <c r="G14" s="118" t="e">
        <f t="shared" si="7"/>
        <v>#N/A</v>
      </c>
      <c r="H14" s="118" t="e">
        <f t="shared" si="3"/>
        <v>#N/A</v>
      </c>
      <c r="I14" s="118">
        <f t="shared" si="4"/>
        <v>920</v>
      </c>
      <c r="J14" s="14">
        <v>5121</v>
      </c>
      <c r="K14" s="15" t="s">
        <v>32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12">
        <f t="shared" si="5"/>
        <v>0</v>
      </c>
      <c r="AA14" s="12">
        <f t="shared" si="1"/>
        <v>0</v>
      </c>
    </row>
    <row r="15" spans="1:28" s="13" customFormat="1" ht="16.95" customHeight="1">
      <c r="A15" s="118">
        <f t="shared" si="2"/>
        <v>199</v>
      </c>
      <c r="B15" s="118">
        <f>IF($AA15&gt;0,MAX($B$8:$B14)+1)</f>
        <v>2</v>
      </c>
      <c r="C15" s="118" t="b">
        <f>IF(AND(J15&lt;1000,$AA15&gt;0),MAX($C$8:$C14)+1)</f>
        <v>0</v>
      </c>
      <c r="D15" s="13">
        <v>2</v>
      </c>
      <c r="E15" s="210">
        <f t="shared" si="6"/>
        <v>0</v>
      </c>
      <c r="F15" s="210" t="str">
        <f t="shared" si="7"/>
        <v>*01613</v>
      </c>
      <c r="G15" s="118" t="e">
        <f t="shared" si="7"/>
        <v>#N/A</v>
      </c>
      <c r="H15" s="118" t="e">
        <f t="shared" si="3"/>
        <v>#N/A</v>
      </c>
      <c r="I15" s="118">
        <f t="shared" si="4"/>
        <v>920</v>
      </c>
      <c r="J15" s="14">
        <v>5122</v>
      </c>
      <c r="K15" s="15" t="s">
        <v>33</v>
      </c>
      <c r="L15" s="206">
        <v>500000</v>
      </c>
      <c r="M15" s="206"/>
      <c r="N15" s="206"/>
      <c r="O15" s="206"/>
      <c r="P15" s="206"/>
      <c r="Q15" s="206">
        <v>75000</v>
      </c>
      <c r="R15" s="206"/>
      <c r="S15" s="206"/>
      <c r="T15" s="206"/>
      <c r="U15" s="206"/>
      <c r="V15" s="206"/>
      <c r="W15" s="206"/>
      <c r="X15" s="206"/>
      <c r="Y15" s="206"/>
      <c r="Z15" s="12">
        <f t="shared" si="5"/>
        <v>75000</v>
      </c>
      <c r="AA15" s="12">
        <f>Q15+L15</f>
        <v>575000</v>
      </c>
    </row>
    <row r="16" spans="1:28" s="13" customFormat="1" ht="16.95" customHeight="1">
      <c r="A16" s="118">
        <f t="shared" si="2"/>
        <v>200</v>
      </c>
      <c r="B16" s="118" t="b">
        <f>IF($AA16&gt;0,MAX($B$8:$B15)+1)</f>
        <v>0</v>
      </c>
      <c r="C16" s="118" t="b">
        <f>IF(AND(J16&lt;1000,$AA16&gt;0),MAX($C$8:$C15)+1)</f>
        <v>0</v>
      </c>
      <c r="D16" s="13">
        <v>2</v>
      </c>
      <c r="E16" s="210">
        <f t="shared" si="6"/>
        <v>0</v>
      </c>
      <c r="F16" s="210" t="str">
        <f t="shared" si="7"/>
        <v>*01613</v>
      </c>
      <c r="G16" s="118" t="e">
        <f t="shared" si="7"/>
        <v>#N/A</v>
      </c>
      <c r="H16" s="118" t="e">
        <f t="shared" si="3"/>
        <v>#N/A</v>
      </c>
      <c r="I16" s="118">
        <f t="shared" si="4"/>
        <v>920</v>
      </c>
      <c r="J16" s="14">
        <v>5123</v>
      </c>
      <c r="K16" s="15" t="s">
        <v>34</v>
      </c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12">
        <f t="shared" si="5"/>
        <v>0</v>
      </c>
      <c r="AA16" s="12">
        <f t="shared" si="1"/>
        <v>0</v>
      </c>
    </row>
    <row r="17" spans="1:27" s="13" customFormat="1" ht="16.95" customHeight="1">
      <c r="A17" s="118">
        <f t="shared" si="2"/>
        <v>201</v>
      </c>
      <c r="B17" s="118" t="b">
        <f>IF($AA17&gt;0,MAX($B$8:$B16)+1)</f>
        <v>0</v>
      </c>
      <c r="C17" s="118" t="b">
        <f>IF(AND(J17&lt;1000,$AA17&gt;0),MAX($C$8:$C16)+1)</f>
        <v>0</v>
      </c>
      <c r="D17" s="13">
        <v>2</v>
      </c>
      <c r="E17" s="210">
        <f t="shared" si="6"/>
        <v>0</v>
      </c>
      <c r="F17" s="210" t="str">
        <f t="shared" si="7"/>
        <v>*01613</v>
      </c>
      <c r="G17" s="118" t="e">
        <f t="shared" si="7"/>
        <v>#N/A</v>
      </c>
      <c r="H17" s="118" t="e">
        <f t="shared" si="3"/>
        <v>#N/A</v>
      </c>
      <c r="I17" s="118">
        <f t="shared" si="4"/>
        <v>920</v>
      </c>
      <c r="J17" s="14">
        <v>5124</v>
      </c>
      <c r="K17" s="15" t="s">
        <v>35</v>
      </c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12">
        <f t="shared" si="5"/>
        <v>0</v>
      </c>
      <c r="AA17" s="12">
        <f t="shared" si="1"/>
        <v>0</v>
      </c>
    </row>
    <row r="18" spans="1:27" s="13" customFormat="1" ht="16.95" customHeight="1">
      <c r="A18" s="118">
        <f t="shared" si="2"/>
        <v>202</v>
      </c>
      <c r="B18" s="118" t="b">
        <f>IF($AA18&gt;0,MAX($B$8:$B17)+1)</f>
        <v>0</v>
      </c>
      <c r="C18" s="118" t="b">
        <f>IF(AND(J18&lt;1000,$AA18&gt;0),MAX($C$8:$C17)+1)</f>
        <v>0</v>
      </c>
      <c r="D18" s="13">
        <v>2</v>
      </c>
      <c r="E18" s="210">
        <f t="shared" si="6"/>
        <v>0</v>
      </c>
      <c r="F18" s="210" t="str">
        <f t="shared" si="7"/>
        <v>*01613</v>
      </c>
      <c r="G18" s="118" t="e">
        <f t="shared" si="7"/>
        <v>#N/A</v>
      </c>
      <c r="H18" s="118" t="e">
        <f t="shared" si="3"/>
        <v>#N/A</v>
      </c>
      <c r="I18" s="118">
        <f t="shared" si="4"/>
        <v>920</v>
      </c>
      <c r="J18" s="14">
        <v>5125</v>
      </c>
      <c r="K18" s="15" t="s">
        <v>36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12">
        <f t="shared" si="5"/>
        <v>0</v>
      </c>
      <c r="AA18" s="12">
        <f t="shared" si="1"/>
        <v>0</v>
      </c>
    </row>
    <row r="19" spans="1:27" s="13" customFormat="1" ht="16.95" customHeight="1">
      <c r="A19" s="118">
        <f t="shared" si="2"/>
        <v>203</v>
      </c>
      <c r="B19" s="118">
        <f>IF($AA19&gt;0,MAX($B$8:$B18)+1)</f>
        <v>3</v>
      </c>
      <c r="C19" s="118" t="b">
        <f>IF(AND(J19&lt;1000,$AA19&gt;0),MAX($C$8:$C18)+1)</f>
        <v>0</v>
      </c>
      <c r="D19" s="13">
        <v>2</v>
      </c>
      <c r="E19" s="210">
        <f t="shared" si="6"/>
        <v>0</v>
      </c>
      <c r="F19" s="210" t="str">
        <f t="shared" si="7"/>
        <v>*01613</v>
      </c>
      <c r="G19" s="118" t="e">
        <f t="shared" si="7"/>
        <v>#N/A</v>
      </c>
      <c r="H19" s="118" t="e">
        <f t="shared" si="3"/>
        <v>#N/A</v>
      </c>
      <c r="I19" s="118">
        <f t="shared" si="4"/>
        <v>920</v>
      </c>
      <c r="J19" s="14">
        <v>5126</v>
      </c>
      <c r="K19" s="15" t="s">
        <v>37</v>
      </c>
      <c r="L19" s="206"/>
      <c r="M19" s="206"/>
      <c r="N19" s="206"/>
      <c r="O19" s="206"/>
      <c r="P19" s="206"/>
      <c r="Q19" s="206">
        <v>3000000</v>
      </c>
      <c r="R19" s="206"/>
      <c r="S19" s="206"/>
      <c r="T19" s="206"/>
      <c r="U19" s="206"/>
      <c r="V19" s="206"/>
      <c r="W19" s="206"/>
      <c r="X19" s="206"/>
      <c r="Y19" s="206"/>
      <c r="Z19" s="12">
        <f t="shared" si="5"/>
        <v>3000000</v>
      </c>
      <c r="AA19" s="12">
        <f t="shared" si="1"/>
        <v>3000000</v>
      </c>
    </row>
    <row r="20" spans="1:27" s="13" customFormat="1" ht="16.95" customHeight="1">
      <c r="A20" s="118">
        <f t="shared" si="2"/>
        <v>204</v>
      </c>
      <c r="B20" s="118" t="b">
        <f>IF($AA20&gt;0,MAX($B$8:$B19)+1)</f>
        <v>0</v>
      </c>
      <c r="C20" s="118" t="b">
        <f>IF(AND(J20&lt;1000,$AA20&gt;0),MAX($C$8:$C19)+1)</f>
        <v>0</v>
      </c>
      <c r="D20" s="13">
        <v>2</v>
      </c>
      <c r="E20" s="210">
        <f t="shared" si="6"/>
        <v>0</v>
      </c>
      <c r="F20" s="210" t="str">
        <f t="shared" si="7"/>
        <v>*01613</v>
      </c>
      <c r="G20" s="118" t="e">
        <f t="shared" si="7"/>
        <v>#N/A</v>
      </c>
      <c r="H20" s="118" t="e">
        <f t="shared" si="3"/>
        <v>#N/A</v>
      </c>
      <c r="I20" s="118">
        <f t="shared" si="4"/>
        <v>920</v>
      </c>
      <c r="J20" s="14">
        <v>5127</v>
      </c>
      <c r="K20" s="15" t="s">
        <v>38</v>
      </c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12">
        <f t="shared" si="5"/>
        <v>0</v>
      </c>
      <c r="AA20" s="12">
        <f t="shared" si="1"/>
        <v>0</v>
      </c>
    </row>
    <row r="21" spans="1:27" s="13" customFormat="1" ht="16.95" customHeight="1">
      <c r="A21" s="118">
        <f t="shared" si="2"/>
        <v>205</v>
      </c>
      <c r="B21" s="118" t="b">
        <f>IF($AA21&gt;0,MAX($B$8:$B20)+1)</f>
        <v>0</v>
      </c>
      <c r="C21" s="118" t="b">
        <f>IF(AND(J21&lt;1000,$AA21&gt;0),MAX($C$8:$C20)+1)</f>
        <v>0</v>
      </c>
      <c r="D21" s="13">
        <v>2</v>
      </c>
      <c r="E21" s="210">
        <f t="shared" si="6"/>
        <v>0</v>
      </c>
      <c r="F21" s="210" t="str">
        <f t="shared" si="7"/>
        <v>*01613</v>
      </c>
      <c r="G21" s="118" t="e">
        <f t="shared" si="7"/>
        <v>#N/A</v>
      </c>
      <c r="H21" s="118" t="e">
        <f t="shared" si="3"/>
        <v>#N/A</v>
      </c>
      <c r="I21" s="118">
        <f t="shared" si="4"/>
        <v>920</v>
      </c>
      <c r="J21" s="14">
        <v>5128</v>
      </c>
      <c r="K21" s="15" t="s">
        <v>39</v>
      </c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12">
        <f t="shared" si="5"/>
        <v>0</v>
      </c>
      <c r="AA21" s="12">
        <f t="shared" si="1"/>
        <v>0</v>
      </c>
    </row>
    <row r="22" spans="1:27" s="13" customFormat="1" ht="30.6" customHeight="1">
      <c r="A22" s="118">
        <f t="shared" si="2"/>
        <v>206</v>
      </c>
      <c r="B22" s="118">
        <f>IF($AA22&gt;0,MAX($B$8:$B21)+1)</f>
        <v>4</v>
      </c>
      <c r="C22" s="118" t="b">
        <f>IF(AND(J22&lt;1000,$AA22&gt;0),MAX($C$8:$C21)+1)</f>
        <v>0</v>
      </c>
      <c r="D22" s="13">
        <v>2</v>
      </c>
      <c r="E22" s="210">
        <f t="shared" si="6"/>
        <v>0</v>
      </c>
      <c r="F22" s="210" t="str">
        <f t="shared" si="7"/>
        <v>*01613</v>
      </c>
      <c r="G22" s="118" t="e">
        <f t="shared" si="7"/>
        <v>#N/A</v>
      </c>
      <c r="H22" s="118" t="e">
        <f t="shared" si="3"/>
        <v>#N/A</v>
      </c>
      <c r="I22" s="118">
        <f t="shared" si="4"/>
        <v>920</v>
      </c>
      <c r="J22" s="14">
        <v>5129</v>
      </c>
      <c r="K22" s="15" t="s">
        <v>40</v>
      </c>
      <c r="L22" s="206">
        <v>300000</v>
      </c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12">
        <f t="shared" si="5"/>
        <v>0</v>
      </c>
      <c r="AA22" s="12">
        <f t="shared" si="1"/>
        <v>300000</v>
      </c>
    </row>
    <row r="23" spans="1:27" s="13" customFormat="1" ht="16.95" customHeight="1">
      <c r="A23" s="118">
        <f t="shared" si="2"/>
        <v>207</v>
      </c>
      <c r="B23" s="118" t="b">
        <f>IF($AA23&gt;0,MAX($B$8:$B22)+1)</f>
        <v>0</v>
      </c>
      <c r="C23" s="118" t="b">
        <f>IF(AND(J23&lt;1000,$AA23&gt;0),MAX($C$8:$C22)+1)</f>
        <v>0</v>
      </c>
      <c r="D23" s="13">
        <v>2</v>
      </c>
      <c r="E23" s="210">
        <f t="shared" si="6"/>
        <v>0</v>
      </c>
      <c r="F23" s="210" t="str">
        <f t="shared" si="7"/>
        <v>*01613</v>
      </c>
      <c r="G23" s="118" t="e">
        <f t="shared" si="7"/>
        <v>#N/A</v>
      </c>
      <c r="H23" s="118" t="e">
        <f t="shared" si="3"/>
        <v>#N/A</v>
      </c>
      <c r="I23" s="118">
        <f t="shared" si="4"/>
        <v>920</v>
      </c>
      <c r="J23" s="49">
        <v>513</v>
      </c>
      <c r="K23" s="50" t="s">
        <v>41</v>
      </c>
      <c r="L23" s="51">
        <f t="shared" ref="L23:Y23" si="9">SUM(L24:L24)</f>
        <v>0</v>
      </c>
      <c r="M23" s="51">
        <f t="shared" si="9"/>
        <v>0</v>
      </c>
      <c r="N23" s="51">
        <f t="shared" si="9"/>
        <v>0</v>
      </c>
      <c r="O23" s="51">
        <f t="shared" si="9"/>
        <v>0</v>
      </c>
      <c r="P23" s="51">
        <f t="shared" si="9"/>
        <v>0</v>
      </c>
      <c r="Q23" s="51">
        <f t="shared" si="9"/>
        <v>0</v>
      </c>
      <c r="R23" s="51">
        <f t="shared" si="9"/>
        <v>0</v>
      </c>
      <c r="S23" s="51">
        <f t="shared" si="9"/>
        <v>0</v>
      </c>
      <c r="T23" s="51">
        <f t="shared" si="9"/>
        <v>0</v>
      </c>
      <c r="U23" s="51">
        <f t="shared" si="9"/>
        <v>0</v>
      </c>
      <c r="V23" s="51">
        <f t="shared" si="9"/>
        <v>0</v>
      </c>
      <c r="W23" s="51">
        <f t="shared" si="9"/>
        <v>0</v>
      </c>
      <c r="X23" s="51">
        <f t="shared" si="9"/>
        <v>0</v>
      </c>
      <c r="Y23" s="51">
        <f t="shared" si="9"/>
        <v>0</v>
      </c>
      <c r="Z23" s="51">
        <f t="shared" si="5"/>
        <v>0</v>
      </c>
      <c r="AA23" s="51">
        <f t="shared" si="1"/>
        <v>0</v>
      </c>
    </row>
    <row r="24" spans="1:27" s="13" customFormat="1" ht="16.95" customHeight="1">
      <c r="A24" s="118">
        <f t="shared" si="2"/>
        <v>208</v>
      </c>
      <c r="B24" s="118" t="b">
        <f>IF($AA24&gt;0,MAX($B$8:$B23)+1)</f>
        <v>0</v>
      </c>
      <c r="C24" s="118" t="b">
        <f>IF(AND(J24&lt;1000,$AA24&gt;0),MAX($C$8:$C23)+1)</f>
        <v>0</v>
      </c>
      <c r="D24" s="13">
        <v>2</v>
      </c>
      <c r="E24" s="210">
        <f t="shared" si="6"/>
        <v>0</v>
      </c>
      <c r="F24" s="210" t="str">
        <f t="shared" si="7"/>
        <v>*01613</v>
      </c>
      <c r="G24" s="118" t="e">
        <f t="shared" si="7"/>
        <v>#N/A</v>
      </c>
      <c r="H24" s="118" t="e">
        <f t="shared" si="3"/>
        <v>#N/A</v>
      </c>
      <c r="I24" s="118">
        <f t="shared" si="4"/>
        <v>920</v>
      </c>
      <c r="J24" s="14">
        <v>5131</v>
      </c>
      <c r="K24" s="15" t="s">
        <v>41</v>
      </c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12">
        <f t="shared" si="5"/>
        <v>0</v>
      </c>
      <c r="AA24" s="12">
        <f t="shared" si="1"/>
        <v>0</v>
      </c>
    </row>
    <row r="25" spans="1:27" s="13" customFormat="1" ht="16.95" customHeight="1">
      <c r="A25" s="118">
        <f t="shared" si="2"/>
        <v>209</v>
      </c>
      <c r="B25" s="118" t="b">
        <f>IF($AA25&gt;0,MAX($B$8:$B24)+1)</f>
        <v>0</v>
      </c>
      <c r="C25" s="118" t="b">
        <f>IF(AND(J25&lt;1000,$AA25&gt;0),MAX($C$8:$C24)+1)</f>
        <v>0</v>
      </c>
      <c r="D25" s="13">
        <v>2</v>
      </c>
      <c r="E25" s="210">
        <f t="shared" si="6"/>
        <v>0</v>
      </c>
      <c r="F25" s="210" t="str">
        <f t="shared" si="7"/>
        <v>*01613</v>
      </c>
      <c r="G25" s="118" t="e">
        <f t="shared" si="7"/>
        <v>#N/A</v>
      </c>
      <c r="H25" s="118" t="e">
        <f t="shared" si="7"/>
        <v>#N/A</v>
      </c>
      <c r="I25" s="118">
        <f t="shared" si="4"/>
        <v>920</v>
      </c>
      <c r="J25" s="52">
        <v>514</v>
      </c>
      <c r="K25" s="50" t="s">
        <v>42</v>
      </c>
      <c r="L25" s="51">
        <f t="shared" ref="L25:Y25" si="10">SUM(L26:L26)</f>
        <v>0</v>
      </c>
      <c r="M25" s="51">
        <f t="shared" si="10"/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51">
        <f t="shared" si="10"/>
        <v>0</v>
      </c>
      <c r="S25" s="51">
        <f t="shared" si="10"/>
        <v>0</v>
      </c>
      <c r="T25" s="51">
        <f t="shared" si="10"/>
        <v>0</v>
      </c>
      <c r="U25" s="51">
        <f t="shared" si="10"/>
        <v>0</v>
      </c>
      <c r="V25" s="51">
        <f t="shared" si="10"/>
        <v>0</v>
      </c>
      <c r="W25" s="51">
        <f t="shared" si="10"/>
        <v>0</v>
      </c>
      <c r="X25" s="51">
        <f t="shared" si="10"/>
        <v>0</v>
      </c>
      <c r="Y25" s="51">
        <f t="shared" si="10"/>
        <v>0</v>
      </c>
      <c r="Z25" s="51">
        <f t="shared" si="5"/>
        <v>0</v>
      </c>
      <c r="AA25" s="51">
        <f t="shared" si="1"/>
        <v>0</v>
      </c>
    </row>
    <row r="26" spans="1:27" s="13" customFormat="1" ht="16.95" customHeight="1">
      <c r="A26" s="118">
        <f t="shared" si="2"/>
        <v>210</v>
      </c>
      <c r="B26" s="118" t="b">
        <f>IF($AA26&gt;0,MAX($B$8:$B25)+1)</f>
        <v>0</v>
      </c>
      <c r="C26" s="118" t="b">
        <f>IF(AND(J26&lt;1000,$AA26&gt;0),MAX($C$8:$C25)+1)</f>
        <v>0</v>
      </c>
      <c r="D26" s="13">
        <v>2</v>
      </c>
      <c r="E26" s="210">
        <f t="shared" si="6"/>
        <v>0</v>
      </c>
      <c r="F26" s="210" t="str">
        <f t="shared" si="7"/>
        <v>*01613</v>
      </c>
      <c r="G26" s="118" t="e">
        <f t="shared" si="7"/>
        <v>#N/A</v>
      </c>
      <c r="H26" s="118" t="e">
        <f t="shared" si="7"/>
        <v>#N/A</v>
      </c>
      <c r="I26" s="118">
        <f t="shared" si="4"/>
        <v>920</v>
      </c>
      <c r="J26" s="28">
        <v>5141</v>
      </c>
      <c r="K26" s="15" t="s">
        <v>42</v>
      </c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12">
        <f t="shared" si="5"/>
        <v>0</v>
      </c>
      <c r="AA26" s="12">
        <f t="shared" si="1"/>
        <v>0</v>
      </c>
    </row>
    <row r="27" spans="1:27" s="13" customFormat="1" ht="16.95" customHeight="1">
      <c r="A27" s="118">
        <f t="shared" si="2"/>
        <v>211</v>
      </c>
      <c r="B27" s="118">
        <f>IF($AA27&gt;0,MAX($B$8:$B26)+1)</f>
        <v>5</v>
      </c>
      <c r="C27" s="118">
        <f>IF(AND(J27&lt;1000,$AA27&gt;0),MAX($C$8:$C26)+1)</f>
        <v>2</v>
      </c>
      <c r="D27" s="13">
        <v>2</v>
      </c>
      <c r="E27" s="210">
        <f t="shared" si="6"/>
        <v>0</v>
      </c>
      <c r="F27" s="210" t="str">
        <f t="shared" si="7"/>
        <v>*01613</v>
      </c>
      <c r="G27" s="118" t="e">
        <f t="shared" si="7"/>
        <v>#N/A</v>
      </c>
      <c r="H27" s="118" t="e">
        <f t="shared" si="7"/>
        <v>#N/A</v>
      </c>
      <c r="I27" s="118">
        <f t="shared" si="4"/>
        <v>920</v>
      </c>
      <c r="J27" s="52">
        <v>515</v>
      </c>
      <c r="K27" s="50" t="s">
        <v>43</v>
      </c>
      <c r="L27" s="51">
        <f t="shared" ref="L27:Y27" si="11">SUM(L28:L28)</f>
        <v>25000</v>
      </c>
      <c r="M27" s="51">
        <f t="shared" si="11"/>
        <v>0</v>
      </c>
      <c r="N27" s="51">
        <f t="shared" si="11"/>
        <v>0</v>
      </c>
      <c r="O27" s="51">
        <f t="shared" si="11"/>
        <v>0</v>
      </c>
      <c r="P27" s="51">
        <f t="shared" si="11"/>
        <v>0</v>
      </c>
      <c r="Q27" s="51">
        <f t="shared" si="11"/>
        <v>0</v>
      </c>
      <c r="R27" s="51">
        <f t="shared" si="11"/>
        <v>0</v>
      </c>
      <c r="S27" s="51">
        <f t="shared" si="11"/>
        <v>0</v>
      </c>
      <c r="T27" s="51">
        <f t="shared" si="11"/>
        <v>0</v>
      </c>
      <c r="U27" s="51">
        <f t="shared" si="11"/>
        <v>0</v>
      </c>
      <c r="V27" s="51">
        <f t="shared" si="11"/>
        <v>0</v>
      </c>
      <c r="W27" s="51">
        <f t="shared" si="11"/>
        <v>0</v>
      </c>
      <c r="X27" s="51">
        <f t="shared" si="11"/>
        <v>0</v>
      </c>
      <c r="Y27" s="51">
        <f t="shared" si="11"/>
        <v>0</v>
      </c>
      <c r="Z27" s="51">
        <f t="shared" si="5"/>
        <v>0</v>
      </c>
      <c r="AA27" s="51">
        <f t="shared" si="1"/>
        <v>25000</v>
      </c>
    </row>
    <row r="28" spans="1:27" s="13" customFormat="1" ht="16.95" customHeight="1">
      <c r="A28" s="118">
        <f t="shared" si="2"/>
        <v>212</v>
      </c>
      <c r="B28" s="118">
        <f>IF($AA28&gt;0,MAX($B$8:$B27)+1)</f>
        <v>6</v>
      </c>
      <c r="C28" s="118" t="b">
        <f>IF(AND(J28&lt;1000,$AA28&gt;0),MAX($C$8:$C27)+1)</f>
        <v>0</v>
      </c>
      <c r="D28" s="13">
        <v>2</v>
      </c>
      <c r="E28" s="210">
        <f t="shared" si="6"/>
        <v>0</v>
      </c>
      <c r="F28" s="210" t="str">
        <f t="shared" si="7"/>
        <v>*01613</v>
      </c>
      <c r="G28" s="118" t="e">
        <f t="shared" si="7"/>
        <v>#N/A</v>
      </c>
      <c r="H28" s="118" t="e">
        <f t="shared" si="7"/>
        <v>#N/A</v>
      </c>
      <c r="I28" s="118">
        <f t="shared" si="4"/>
        <v>920</v>
      </c>
      <c r="J28" s="28">
        <v>5151</v>
      </c>
      <c r="K28" s="15" t="s">
        <v>43</v>
      </c>
      <c r="L28" s="206">
        <v>25000</v>
      </c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12">
        <f t="shared" si="5"/>
        <v>0</v>
      </c>
      <c r="AA28" s="12">
        <f t="shared" si="1"/>
        <v>25000</v>
      </c>
    </row>
    <row r="29" spans="1:27" s="13" customFormat="1" ht="16.95" customHeight="1">
      <c r="A29" s="118">
        <f t="shared" si="2"/>
        <v>213</v>
      </c>
      <c r="B29" s="118" t="b">
        <f>IF($AA29&gt;0,MAX($B$8:$B28)+1)</f>
        <v>0</v>
      </c>
      <c r="C29" s="118" t="b">
        <f>IF(AND(J29&lt;1000,$AA29&gt;0),MAX($C$8:$C28)+1)</f>
        <v>0</v>
      </c>
      <c r="D29" s="13">
        <v>2</v>
      </c>
      <c r="E29" s="210">
        <f t="shared" si="6"/>
        <v>0</v>
      </c>
      <c r="F29" s="210" t="str">
        <f t="shared" si="7"/>
        <v>*01613</v>
      </c>
      <c r="G29" s="118" t="e">
        <f t="shared" si="7"/>
        <v>#N/A</v>
      </c>
      <c r="H29" s="118" t="e">
        <f t="shared" si="7"/>
        <v>#N/A</v>
      </c>
      <c r="I29" s="118">
        <f t="shared" si="4"/>
        <v>920</v>
      </c>
      <c r="J29" s="49">
        <v>521</v>
      </c>
      <c r="K29" s="50" t="s">
        <v>44</v>
      </c>
      <c r="L29" s="51">
        <f>L30</f>
        <v>0</v>
      </c>
      <c r="M29" s="51">
        <f t="shared" ref="M29:Y29" si="12">M30</f>
        <v>0</v>
      </c>
      <c r="N29" s="51">
        <f t="shared" si="12"/>
        <v>0</v>
      </c>
      <c r="O29" s="51">
        <f t="shared" si="12"/>
        <v>0</v>
      </c>
      <c r="P29" s="51">
        <f t="shared" si="12"/>
        <v>0</v>
      </c>
      <c r="Q29" s="51">
        <f t="shared" si="12"/>
        <v>0</v>
      </c>
      <c r="R29" s="51">
        <f t="shared" si="12"/>
        <v>0</v>
      </c>
      <c r="S29" s="51">
        <f t="shared" si="12"/>
        <v>0</v>
      </c>
      <c r="T29" s="51">
        <f t="shared" si="12"/>
        <v>0</v>
      </c>
      <c r="U29" s="51">
        <f t="shared" si="12"/>
        <v>0</v>
      </c>
      <c r="V29" s="51">
        <f t="shared" si="12"/>
        <v>0</v>
      </c>
      <c r="W29" s="51">
        <f t="shared" si="12"/>
        <v>0</v>
      </c>
      <c r="X29" s="51">
        <f t="shared" si="12"/>
        <v>0</v>
      </c>
      <c r="Y29" s="51">
        <f t="shared" si="12"/>
        <v>0</v>
      </c>
      <c r="Z29" s="51">
        <f t="shared" si="5"/>
        <v>0</v>
      </c>
      <c r="AA29" s="51">
        <f t="shared" si="1"/>
        <v>0</v>
      </c>
    </row>
    <row r="30" spans="1:27" s="13" customFormat="1" ht="16.95" customHeight="1">
      <c r="A30" s="118">
        <f t="shared" si="2"/>
        <v>214</v>
      </c>
      <c r="B30" s="118" t="b">
        <f>IF($AA30&gt;0,MAX($B$8:$B29)+1)</f>
        <v>0</v>
      </c>
      <c r="C30" s="118" t="b">
        <f>IF(AND(J30&lt;1000,$AA30&gt;0),MAX($C$8:$C29)+1)</f>
        <v>0</v>
      </c>
      <c r="D30" s="13">
        <v>2</v>
      </c>
      <c r="E30" s="210">
        <f t="shared" si="6"/>
        <v>0</v>
      </c>
      <c r="F30" s="210" t="str">
        <f t="shared" si="7"/>
        <v>*01613</v>
      </c>
      <c r="G30" s="118" t="e">
        <f t="shared" si="7"/>
        <v>#N/A</v>
      </c>
      <c r="H30" s="118" t="e">
        <f t="shared" si="7"/>
        <v>#N/A</v>
      </c>
      <c r="I30" s="118">
        <f t="shared" si="4"/>
        <v>920</v>
      </c>
      <c r="J30" s="14">
        <v>5211</v>
      </c>
      <c r="K30" s="15" t="s">
        <v>44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2">
        <f t="shared" si="5"/>
        <v>0</v>
      </c>
      <c r="AA30" s="12">
        <f t="shared" si="1"/>
        <v>0</v>
      </c>
    </row>
    <row r="31" spans="1:27" s="13" customFormat="1" ht="16.95" customHeight="1">
      <c r="A31" s="118">
        <f t="shared" si="2"/>
        <v>215</v>
      </c>
      <c r="B31" s="118" t="b">
        <f>IF($AA31&gt;0,MAX($B$8:$B30)+1)</f>
        <v>0</v>
      </c>
      <c r="C31" s="118" t="b">
        <f>IF(AND(J31&lt;1000,$AA31&gt;0),MAX($C$8:$C30)+1)</f>
        <v>0</v>
      </c>
      <c r="D31" s="13">
        <v>2</v>
      </c>
      <c r="E31" s="210">
        <f t="shared" si="6"/>
        <v>0</v>
      </c>
      <c r="F31" s="210" t="str">
        <f t="shared" si="7"/>
        <v>*01613</v>
      </c>
      <c r="G31" s="118" t="e">
        <f t="shared" si="7"/>
        <v>#N/A</v>
      </c>
      <c r="H31" s="118" t="e">
        <f t="shared" si="7"/>
        <v>#N/A</v>
      </c>
      <c r="I31" s="118">
        <f t="shared" si="4"/>
        <v>920</v>
      </c>
      <c r="J31" s="49">
        <v>522</v>
      </c>
      <c r="K31" s="50" t="s">
        <v>45</v>
      </c>
      <c r="L31" s="51">
        <f>SUM(L32:L34)</f>
        <v>0</v>
      </c>
      <c r="M31" s="51">
        <f t="shared" ref="M31:U31" si="13">SUM(M32:M34)</f>
        <v>0</v>
      </c>
      <c r="N31" s="51">
        <f t="shared" si="13"/>
        <v>0</v>
      </c>
      <c r="O31" s="51">
        <f t="shared" si="13"/>
        <v>0</v>
      </c>
      <c r="P31" s="51">
        <f t="shared" si="13"/>
        <v>0</v>
      </c>
      <c r="Q31" s="51">
        <f t="shared" si="13"/>
        <v>0</v>
      </c>
      <c r="R31" s="51">
        <f t="shared" si="13"/>
        <v>0</v>
      </c>
      <c r="S31" s="51">
        <f t="shared" si="13"/>
        <v>0</v>
      </c>
      <c r="T31" s="51">
        <f t="shared" si="13"/>
        <v>0</v>
      </c>
      <c r="U31" s="51">
        <f t="shared" si="13"/>
        <v>0</v>
      </c>
      <c r="V31" s="51">
        <f>SUM(V32:V34)</f>
        <v>0</v>
      </c>
      <c r="W31" s="51">
        <f>SUM(W32:W34)</f>
        <v>0</v>
      </c>
      <c r="X31" s="51">
        <f>SUM(X32:X34)</f>
        <v>0</v>
      </c>
      <c r="Y31" s="51">
        <f>SUM(Y32:Y34)</f>
        <v>0</v>
      </c>
      <c r="Z31" s="51">
        <f t="shared" si="5"/>
        <v>0</v>
      </c>
      <c r="AA31" s="51">
        <f t="shared" si="1"/>
        <v>0</v>
      </c>
    </row>
    <row r="32" spans="1:27" s="13" customFormat="1" ht="16.95" customHeight="1">
      <c r="A32" s="118">
        <f t="shared" si="2"/>
        <v>216</v>
      </c>
      <c r="B32" s="118" t="b">
        <f>IF($AA32&gt;0,MAX($B$8:$B31)+1)</f>
        <v>0</v>
      </c>
      <c r="C32" s="118" t="b">
        <f>IF(AND(J32&lt;1000,$AA32&gt;0),MAX($C$8:$C31)+1)</f>
        <v>0</v>
      </c>
      <c r="D32" s="13">
        <v>2</v>
      </c>
      <c r="E32" s="210">
        <f t="shared" si="6"/>
        <v>0</v>
      </c>
      <c r="F32" s="210" t="str">
        <f t="shared" si="7"/>
        <v>*01613</v>
      </c>
      <c r="G32" s="118" t="e">
        <f t="shared" si="7"/>
        <v>#N/A</v>
      </c>
      <c r="H32" s="118" t="e">
        <f t="shared" si="7"/>
        <v>#N/A</v>
      </c>
      <c r="I32" s="118">
        <f t="shared" si="4"/>
        <v>920</v>
      </c>
      <c r="J32" s="14">
        <v>5221</v>
      </c>
      <c r="K32" s="15" t="s">
        <v>46</v>
      </c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12">
        <f t="shared" si="5"/>
        <v>0</v>
      </c>
      <c r="AA32" s="12">
        <f t="shared" si="1"/>
        <v>0</v>
      </c>
    </row>
    <row r="33" spans="1:27" s="13" customFormat="1" ht="16.95" customHeight="1">
      <c r="A33" s="118">
        <f t="shared" si="2"/>
        <v>217</v>
      </c>
      <c r="B33" s="118" t="b">
        <f>IF($AA33&gt;0,MAX($B$8:$B32)+1)</f>
        <v>0</v>
      </c>
      <c r="C33" s="118" t="b">
        <f>IF(AND(J33&lt;1000,$AA33&gt;0),MAX($C$8:$C32)+1)</f>
        <v>0</v>
      </c>
      <c r="D33" s="13">
        <v>2</v>
      </c>
      <c r="E33" s="210">
        <f t="shared" si="6"/>
        <v>0</v>
      </c>
      <c r="F33" s="210" t="str">
        <f t="shared" si="7"/>
        <v>*01613</v>
      </c>
      <c r="G33" s="118" t="e">
        <f t="shared" si="7"/>
        <v>#N/A</v>
      </c>
      <c r="H33" s="118" t="e">
        <f t="shared" si="7"/>
        <v>#N/A</v>
      </c>
      <c r="I33" s="118">
        <f t="shared" si="4"/>
        <v>920</v>
      </c>
      <c r="J33" s="14">
        <v>5222</v>
      </c>
      <c r="K33" s="15" t="s">
        <v>47</v>
      </c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12">
        <f t="shared" si="5"/>
        <v>0</v>
      </c>
      <c r="AA33" s="12">
        <f t="shared" si="1"/>
        <v>0</v>
      </c>
    </row>
    <row r="34" spans="1:27" s="13" customFormat="1" ht="16.95" customHeight="1">
      <c r="A34" s="118">
        <f t="shared" si="2"/>
        <v>218</v>
      </c>
      <c r="B34" s="118" t="b">
        <f>IF($AA34&gt;0,MAX($B$8:$B33)+1)</f>
        <v>0</v>
      </c>
      <c r="C34" s="118" t="b">
        <f>IF(AND(J34&lt;1000,$AA34&gt;0),MAX($C$8:$C33)+1)</f>
        <v>0</v>
      </c>
      <c r="D34" s="13">
        <v>2</v>
      </c>
      <c r="E34" s="210">
        <f t="shared" si="6"/>
        <v>0</v>
      </c>
      <c r="F34" s="210" t="str">
        <f t="shared" si="7"/>
        <v>*01613</v>
      </c>
      <c r="G34" s="118" t="e">
        <f t="shared" si="7"/>
        <v>#N/A</v>
      </c>
      <c r="H34" s="118" t="e">
        <f t="shared" si="7"/>
        <v>#N/A</v>
      </c>
      <c r="I34" s="118">
        <f t="shared" si="4"/>
        <v>920</v>
      </c>
      <c r="J34" s="14">
        <v>5223</v>
      </c>
      <c r="K34" s="15" t="s">
        <v>48</v>
      </c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12">
        <f t="shared" si="5"/>
        <v>0</v>
      </c>
      <c r="AA34" s="12">
        <f t="shared" si="1"/>
        <v>0</v>
      </c>
    </row>
    <row r="35" spans="1:27" s="13" customFormat="1" ht="16.95" customHeight="1">
      <c r="A35" s="118">
        <f t="shared" si="2"/>
        <v>219</v>
      </c>
      <c r="B35" s="118" t="b">
        <f>IF($AA35&gt;0,MAX($B$8:$B34)+1)</f>
        <v>0</v>
      </c>
      <c r="C35" s="118" t="b">
        <f>IF(AND(J35&lt;1000,$AA35&gt;0),MAX($C$8:$C34)+1)</f>
        <v>0</v>
      </c>
      <c r="D35" s="13">
        <v>2</v>
      </c>
      <c r="E35" s="210">
        <f t="shared" si="6"/>
        <v>0</v>
      </c>
      <c r="F35" s="210" t="str">
        <f t="shared" si="7"/>
        <v>*01613</v>
      </c>
      <c r="G35" s="118" t="e">
        <f t="shared" si="7"/>
        <v>#N/A</v>
      </c>
      <c r="H35" s="118" t="e">
        <f t="shared" si="7"/>
        <v>#N/A</v>
      </c>
      <c r="I35" s="118">
        <f t="shared" si="4"/>
        <v>920</v>
      </c>
      <c r="J35" s="49">
        <v>523</v>
      </c>
      <c r="K35" s="50" t="s">
        <v>49</v>
      </c>
      <c r="L35" s="51">
        <f>L36</f>
        <v>0</v>
      </c>
      <c r="M35" s="51">
        <f t="shared" ref="M35:Y35" si="14">M36</f>
        <v>0</v>
      </c>
      <c r="N35" s="51">
        <f t="shared" si="14"/>
        <v>0</v>
      </c>
      <c r="O35" s="51">
        <f t="shared" si="14"/>
        <v>0</v>
      </c>
      <c r="P35" s="51">
        <f t="shared" si="14"/>
        <v>0</v>
      </c>
      <c r="Q35" s="51">
        <f t="shared" si="14"/>
        <v>0</v>
      </c>
      <c r="R35" s="51">
        <f t="shared" si="14"/>
        <v>0</v>
      </c>
      <c r="S35" s="51">
        <f t="shared" si="14"/>
        <v>0</v>
      </c>
      <c r="T35" s="51">
        <f t="shared" si="14"/>
        <v>0</v>
      </c>
      <c r="U35" s="51">
        <f t="shared" si="14"/>
        <v>0</v>
      </c>
      <c r="V35" s="51">
        <f t="shared" si="14"/>
        <v>0</v>
      </c>
      <c r="W35" s="51">
        <f t="shared" si="14"/>
        <v>0</v>
      </c>
      <c r="X35" s="51">
        <f t="shared" si="14"/>
        <v>0</v>
      </c>
      <c r="Y35" s="51">
        <f t="shared" si="14"/>
        <v>0</v>
      </c>
      <c r="Z35" s="51">
        <f t="shared" si="5"/>
        <v>0</v>
      </c>
      <c r="AA35" s="51">
        <f t="shared" si="1"/>
        <v>0</v>
      </c>
    </row>
    <row r="36" spans="1:27" s="13" customFormat="1" ht="16.95" customHeight="1">
      <c r="A36" s="118">
        <f t="shared" si="2"/>
        <v>220</v>
      </c>
      <c r="B36" s="118" t="b">
        <f>IF($AA36&gt;0,MAX($B$8:$B35)+1)</f>
        <v>0</v>
      </c>
      <c r="C36" s="118" t="b">
        <f>IF(AND(J36&lt;1000,$AA36&gt;0),MAX($C$8:$C35)+1)</f>
        <v>0</v>
      </c>
      <c r="D36" s="13">
        <v>2</v>
      </c>
      <c r="E36" s="210">
        <f t="shared" si="6"/>
        <v>0</v>
      </c>
      <c r="F36" s="210" t="str">
        <f t="shared" si="7"/>
        <v>*01613</v>
      </c>
      <c r="G36" s="118" t="e">
        <f t="shared" si="7"/>
        <v>#N/A</v>
      </c>
      <c r="H36" s="118" t="e">
        <f t="shared" si="7"/>
        <v>#N/A</v>
      </c>
      <c r="I36" s="118">
        <f t="shared" si="4"/>
        <v>920</v>
      </c>
      <c r="J36" s="14">
        <v>5231</v>
      </c>
      <c r="K36" s="15" t="s">
        <v>49</v>
      </c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12">
        <f t="shared" si="5"/>
        <v>0</v>
      </c>
      <c r="AA36" s="12">
        <f t="shared" si="1"/>
        <v>0</v>
      </c>
    </row>
    <row r="37" spans="1:27" s="13" customFormat="1" ht="16.95" customHeight="1">
      <c r="A37" s="118">
        <f t="shared" si="2"/>
        <v>221</v>
      </c>
      <c r="B37" s="118" t="b">
        <f>IF($AA37&gt;0,MAX($B$8:$B36)+1)</f>
        <v>0</v>
      </c>
      <c r="C37" s="118" t="b">
        <f>IF(AND(J37&lt;1000,$AA37&gt;0),MAX($C$8:$C36)+1)</f>
        <v>0</v>
      </c>
      <c r="D37" s="13">
        <v>2</v>
      </c>
      <c r="E37" s="210">
        <f t="shared" si="6"/>
        <v>0</v>
      </c>
      <c r="F37" s="210" t="str">
        <f t="shared" si="7"/>
        <v>*01613</v>
      </c>
      <c r="G37" s="118" t="e">
        <f t="shared" si="7"/>
        <v>#N/A</v>
      </c>
      <c r="H37" s="118" t="e">
        <f t="shared" si="7"/>
        <v>#N/A</v>
      </c>
      <c r="I37" s="118">
        <f t="shared" si="4"/>
        <v>920</v>
      </c>
      <c r="J37" s="49">
        <v>531</v>
      </c>
      <c r="K37" s="50" t="s">
        <v>50</v>
      </c>
      <c r="L37" s="51">
        <f>L38</f>
        <v>0</v>
      </c>
      <c r="M37" s="51">
        <f t="shared" ref="M37:Y37" si="15">M38</f>
        <v>0</v>
      </c>
      <c r="N37" s="51">
        <f t="shared" si="15"/>
        <v>0</v>
      </c>
      <c r="O37" s="51">
        <f t="shared" si="15"/>
        <v>0</v>
      </c>
      <c r="P37" s="51">
        <f t="shared" si="15"/>
        <v>0</v>
      </c>
      <c r="Q37" s="51">
        <f t="shared" si="15"/>
        <v>0</v>
      </c>
      <c r="R37" s="51">
        <f t="shared" si="15"/>
        <v>0</v>
      </c>
      <c r="S37" s="51">
        <f t="shared" si="15"/>
        <v>0</v>
      </c>
      <c r="T37" s="51">
        <f t="shared" si="15"/>
        <v>0</v>
      </c>
      <c r="U37" s="51">
        <f t="shared" si="15"/>
        <v>0</v>
      </c>
      <c r="V37" s="51">
        <f t="shared" si="15"/>
        <v>0</v>
      </c>
      <c r="W37" s="51">
        <f t="shared" si="15"/>
        <v>0</v>
      </c>
      <c r="X37" s="51">
        <f t="shared" si="15"/>
        <v>0</v>
      </c>
      <c r="Y37" s="51">
        <f t="shared" si="15"/>
        <v>0</v>
      </c>
      <c r="Z37" s="51">
        <f t="shared" si="5"/>
        <v>0</v>
      </c>
      <c r="AA37" s="51">
        <f t="shared" si="1"/>
        <v>0</v>
      </c>
    </row>
    <row r="38" spans="1:27" s="13" customFormat="1" ht="16.95" customHeight="1">
      <c r="A38" s="118">
        <f t="shared" si="2"/>
        <v>222</v>
      </c>
      <c r="B38" s="118" t="b">
        <f>IF($AA38&gt;0,MAX($B$8:$B37)+1)</f>
        <v>0</v>
      </c>
      <c r="C38" s="118" t="b">
        <f>IF(AND(J38&lt;1000,$AA38&gt;0),MAX($C$8:$C37)+1)</f>
        <v>0</v>
      </c>
      <c r="D38" s="13">
        <v>2</v>
      </c>
      <c r="E38" s="210">
        <f t="shared" si="6"/>
        <v>0</v>
      </c>
      <c r="F38" s="210" t="str">
        <f t="shared" si="7"/>
        <v>*01613</v>
      </c>
      <c r="G38" s="118" t="e">
        <f t="shared" si="7"/>
        <v>#N/A</v>
      </c>
      <c r="H38" s="118" t="e">
        <f t="shared" si="7"/>
        <v>#N/A</v>
      </c>
      <c r="I38" s="118">
        <f t="shared" si="4"/>
        <v>920</v>
      </c>
      <c r="J38" s="14">
        <v>5311</v>
      </c>
      <c r="K38" s="15" t="s">
        <v>50</v>
      </c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2">
        <f t="shared" si="5"/>
        <v>0</v>
      </c>
      <c r="AA38" s="12">
        <f t="shared" si="1"/>
        <v>0</v>
      </c>
    </row>
    <row r="39" spans="1:27" s="13" customFormat="1" ht="16.95" customHeight="1">
      <c r="A39" s="118">
        <f t="shared" si="2"/>
        <v>223</v>
      </c>
      <c r="B39" s="118" t="b">
        <f>IF($AA39&gt;0,MAX($B$8:$B38)+1)</f>
        <v>0</v>
      </c>
      <c r="C39" s="118" t="b">
        <f>IF(AND(J39&lt;1000,$AA39&gt;0),MAX($C$8:$C38)+1)</f>
        <v>0</v>
      </c>
      <c r="D39" s="13">
        <v>2</v>
      </c>
      <c r="E39" s="210">
        <f t="shared" si="6"/>
        <v>0</v>
      </c>
      <c r="F39" s="210" t="str">
        <f t="shared" si="7"/>
        <v>*01613</v>
      </c>
      <c r="G39" s="118" t="e">
        <f t="shared" si="7"/>
        <v>#N/A</v>
      </c>
      <c r="H39" s="118" t="e">
        <f t="shared" si="7"/>
        <v>#N/A</v>
      </c>
      <c r="I39" s="118">
        <f t="shared" si="4"/>
        <v>920</v>
      </c>
      <c r="J39" s="49">
        <v>541</v>
      </c>
      <c r="K39" s="50" t="s">
        <v>51</v>
      </c>
      <c r="L39" s="51">
        <f>L40</f>
        <v>0</v>
      </c>
      <c r="M39" s="51">
        <f t="shared" ref="M39:Y39" si="16">M40</f>
        <v>0</v>
      </c>
      <c r="N39" s="51">
        <f t="shared" si="16"/>
        <v>0</v>
      </c>
      <c r="O39" s="51">
        <f t="shared" si="16"/>
        <v>0</v>
      </c>
      <c r="P39" s="51">
        <f t="shared" si="16"/>
        <v>0</v>
      </c>
      <c r="Q39" s="51">
        <f t="shared" si="16"/>
        <v>0</v>
      </c>
      <c r="R39" s="51">
        <f t="shared" si="16"/>
        <v>0</v>
      </c>
      <c r="S39" s="51">
        <f t="shared" si="16"/>
        <v>0</v>
      </c>
      <c r="T39" s="51">
        <f t="shared" si="16"/>
        <v>0</v>
      </c>
      <c r="U39" s="51">
        <f t="shared" si="16"/>
        <v>0</v>
      </c>
      <c r="V39" s="51">
        <f t="shared" si="16"/>
        <v>0</v>
      </c>
      <c r="W39" s="51">
        <f t="shared" si="16"/>
        <v>0</v>
      </c>
      <c r="X39" s="51">
        <f t="shared" si="16"/>
        <v>0</v>
      </c>
      <c r="Y39" s="51">
        <f t="shared" si="16"/>
        <v>0</v>
      </c>
      <c r="Z39" s="51">
        <f t="shared" si="5"/>
        <v>0</v>
      </c>
      <c r="AA39" s="51">
        <f t="shared" si="1"/>
        <v>0</v>
      </c>
    </row>
    <row r="40" spans="1:27" s="13" customFormat="1" ht="16.95" customHeight="1">
      <c r="A40" s="118">
        <f t="shared" si="2"/>
        <v>224</v>
      </c>
      <c r="B40" s="118" t="b">
        <f>IF($AA40&gt;0,MAX($B$8:$B39)+1)</f>
        <v>0</v>
      </c>
      <c r="C40" s="118" t="b">
        <f>IF(AND(J40&lt;1000,$AA40&gt;0),MAX($C$8:$C39)+1)</f>
        <v>0</v>
      </c>
      <c r="D40" s="13">
        <v>2</v>
      </c>
      <c r="E40" s="210">
        <f t="shared" si="6"/>
        <v>0</v>
      </c>
      <c r="F40" s="210" t="str">
        <f t="shared" si="7"/>
        <v>*01613</v>
      </c>
      <c r="G40" s="118" t="e">
        <f t="shared" si="7"/>
        <v>#N/A</v>
      </c>
      <c r="H40" s="118" t="e">
        <f t="shared" si="7"/>
        <v>#N/A</v>
      </c>
      <c r="I40" s="118">
        <f t="shared" si="4"/>
        <v>920</v>
      </c>
      <c r="J40" s="14">
        <v>5411</v>
      </c>
      <c r="K40" s="15" t="s">
        <v>51</v>
      </c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12">
        <f t="shared" si="5"/>
        <v>0</v>
      </c>
      <c r="AA40" s="12">
        <f t="shared" si="1"/>
        <v>0</v>
      </c>
    </row>
    <row r="41" spans="1:27" s="13" customFormat="1" ht="16.95" customHeight="1">
      <c r="A41" s="118">
        <f t="shared" si="2"/>
        <v>225</v>
      </c>
      <c r="B41" s="118" t="b">
        <f>IF($AA41&gt;0,MAX($B$8:$B40)+1)</f>
        <v>0</v>
      </c>
      <c r="C41" s="118" t="b">
        <f>IF(AND(J41&lt;1000,$AA41&gt;0),MAX($C$8:$C40)+1)</f>
        <v>0</v>
      </c>
      <c r="D41" s="13">
        <v>2</v>
      </c>
      <c r="E41" s="210">
        <f t="shared" si="6"/>
        <v>0</v>
      </c>
      <c r="F41" s="210" t="str">
        <f t="shared" si="7"/>
        <v>*01613</v>
      </c>
      <c r="G41" s="118" t="e">
        <f t="shared" si="7"/>
        <v>#N/A</v>
      </c>
      <c r="H41" s="118" t="e">
        <f t="shared" si="7"/>
        <v>#N/A</v>
      </c>
      <c r="I41" s="118">
        <f t="shared" si="4"/>
        <v>920</v>
      </c>
      <c r="J41" s="49">
        <v>542</v>
      </c>
      <c r="K41" s="50" t="s">
        <v>52</v>
      </c>
      <c r="L41" s="51">
        <f>L42</f>
        <v>0</v>
      </c>
      <c r="M41" s="51">
        <f t="shared" ref="M41:Y41" si="17">M42</f>
        <v>0</v>
      </c>
      <c r="N41" s="51">
        <f t="shared" si="17"/>
        <v>0</v>
      </c>
      <c r="O41" s="51">
        <f t="shared" si="17"/>
        <v>0</v>
      </c>
      <c r="P41" s="51">
        <f t="shared" si="17"/>
        <v>0</v>
      </c>
      <c r="Q41" s="51">
        <f t="shared" si="17"/>
        <v>0</v>
      </c>
      <c r="R41" s="51">
        <f t="shared" si="17"/>
        <v>0</v>
      </c>
      <c r="S41" s="51">
        <f t="shared" si="17"/>
        <v>0</v>
      </c>
      <c r="T41" s="51">
        <f t="shared" si="17"/>
        <v>0</v>
      </c>
      <c r="U41" s="51">
        <f t="shared" si="17"/>
        <v>0</v>
      </c>
      <c r="V41" s="51">
        <f t="shared" si="17"/>
        <v>0</v>
      </c>
      <c r="W41" s="51">
        <f t="shared" si="17"/>
        <v>0</v>
      </c>
      <c r="X41" s="51">
        <f t="shared" si="17"/>
        <v>0</v>
      </c>
      <c r="Y41" s="51">
        <f t="shared" si="17"/>
        <v>0</v>
      </c>
      <c r="Z41" s="51">
        <f t="shared" si="5"/>
        <v>0</v>
      </c>
      <c r="AA41" s="51">
        <f t="shared" si="1"/>
        <v>0</v>
      </c>
    </row>
    <row r="42" spans="1:27" s="13" customFormat="1" ht="16.95" customHeight="1">
      <c r="A42" s="118">
        <f t="shared" si="2"/>
        <v>226</v>
      </c>
      <c r="B42" s="118" t="b">
        <f>IF($AA42&gt;0,MAX($B$8:$B41)+1)</f>
        <v>0</v>
      </c>
      <c r="C42" s="118" t="b">
        <f>IF(AND(J42&lt;1000,$AA42&gt;0),MAX($C$8:$C41)+1)</f>
        <v>0</v>
      </c>
      <c r="D42" s="13">
        <v>2</v>
      </c>
      <c r="E42" s="210">
        <f t="shared" si="6"/>
        <v>0</v>
      </c>
      <c r="F42" s="210" t="str">
        <f t="shared" si="7"/>
        <v>*01613</v>
      </c>
      <c r="G42" s="118" t="e">
        <f t="shared" si="7"/>
        <v>#N/A</v>
      </c>
      <c r="H42" s="118" t="e">
        <f t="shared" si="7"/>
        <v>#N/A</v>
      </c>
      <c r="I42" s="118">
        <f t="shared" si="4"/>
        <v>920</v>
      </c>
      <c r="J42" s="14">
        <v>5421</v>
      </c>
      <c r="K42" s="15" t="s">
        <v>53</v>
      </c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12">
        <f t="shared" si="5"/>
        <v>0</v>
      </c>
      <c r="AA42" s="12">
        <f t="shared" si="1"/>
        <v>0</v>
      </c>
    </row>
    <row r="43" spans="1:27" s="13" customFormat="1" ht="16.95" customHeight="1">
      <c r="A43" s="118">
        <f t="shared" si="2"/>
        <v>227</v>
      </c>
      <c r="B43" s="118" t="b">
        <f>IF($AA43&gt;0,MAX($B$8:$B42)+1)</f>
        <v>0</v>
      </c>
      <c r="C43" s="118" t="b">
        <f>IF(AND(J43&lt;1000,$AA43&gt;0),MAX($C$8:$C42)+1)</f>
        <v>0</v>
      </c>
      <c r="D43" s="13">
        <v>2</v>
      </c>
      <c r="E43" s="210">
        <f t="shared" si="6"/>
        <v>0</v>
      </c>
      <c r="F43" s="210" t="str">
        <f t="shared" si="7"/>
        <v>*01613</v>
      </c>
      <c r="G43" s="118" t="e">
        <f t="shared" si="7"/>
        <v>#N/A</v>
      </c>
      <c r="H43" s="118" t="e">
        <f t="shared" si="7"/>
        <v>#N/A</v>
      </c>
      <c r="I43" s="118">
        <f t="shared" si="4"/>
        <v>920</v>
      </c>
      <c r="J43" s="49">
        <v>543</v>
      </c>
      <c r="K43" s="50" t="s">
        <v>54</v>
      </c>
      <c r="L43" s="51">
        <f>SUM(L44:L45)</f>
        <v>0</v>
      </c>
      <c r="M43" s="51">
        <f t="shared" ref="M43:U43" si="18">SUM(M44:M45)</f>
        <v>0</v>
      </c>
      <c r="N43" s="51">
        <f t="shared" si="18"/>
        <v>0</v>
      </c>
      <c r="O43" s="51">
        <f t="shared" si="18"/>
        <v>0</v>
      </c>
      <c r="P43" s="51">
        <f t="shared" si="18"/>
        <v>0</v>
      </c>
      <c r="Q43" s="51">
        <f t="shared" si="18"/>
        <v>0</v>
      </c>
      <c r="R43" s="51">
        <f t="shared" si="18"/>
        <v>0</v>
      </c>
      <c r="S43" s="51">
        <f t="shared" si="18"/>
        <v>0</v>
      </c>
      <c r="T43" s="51">
        <f t="shared" si="18"/>
        <v>0</v>
      </c>
      <c r="U43" s="51">
        <f t="shared" si="18"/>
        <v>0</v>
      </c>
      <c r="V43" s="51">
        <f>SUM(V44:V45)</f>
        <v>0</v>
      </c>
      <c r="W43" s="51">
        <f>SUM(W44:W45)</f>
        <v>0</v>
      </c>
      <c r="X43" s="51">
        <f>SUM(X44:X45)</f>
        <v>0</v>
      </c>
      <c r="Y43" s="51">
        <f>SUM(Y44:Y45)</f>
        <v>0</v>
      </c>
      <c r="Z43" s="51">
        <f t="shared" si="5"/>
        <v>0</v>
      </c>
      <c r="AA43" s="51">
        <f t="shared" si="1"/>
        <v>0</v>
      </c>
    </row>
    <row r="44" spans="1:27" s="13" customFormat="1" ht="16.95" customHeight="1">
      <c r="A44" s="118">
        <f t="shared" si="2"/>
        <v>228</v>
      </c>
      <c r="B44" s="118" t="b">
        <f>IF($AA44&gt;0,MAX($B$8:$B43)+1)</f>
        <v>0</v>
      </c>
      <c r="C44" s="118" t="b">
        <f>IF(AND(J44&lt;1000,$AA44&gt;0),MAX($C$8:$C43)+1)</f>
        <v>0</v>
      </c>
      <c r="D44" s="13">
        <v>2</v>
      </c>
      <c r="E44" s="210">
        <f t="shared" si="6"/>
        <v>0</v>
      </c>
      <c r="F44" s="210" t="str">
        <f t="shared" si="7"/>
        <v>*01613</v>
      </c>
      <c r="G44" s="118" t="e">
        <f t="shared" si="7"/>
        <v>#N/A</v>
      </c>
      <c r="H44" s="118" t="e">
        <f t="shared" si="7"/>
        <v>#N/A</v>
      </c>
      <c r="I44" s="118">
        <f t="shared" si="4"/>
        <v>920</v>
      </c>
      <c r="J44" s="14">
        <v>5431</v>
      </c>
      <c r="K44" s="15" t="s">
        <v>55</v>
      </c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12">
        <f t="shared" si="5"/>
        <v>0</v>
      </c>
      <c r="AA44" s="12">
        <f t="shared" si="1"/>
        <v>0</v>
      </c>
    </row>
    <row r="45" spans="1:27" s="13" customFormat="1" ht="16.95" customHeight="1">
      <c r="A45" s="118">
        <f t="shared" si="2"/>
        <v>229</v>
      </c>
      <c r="B45" s="118" t="b">
        <f>IF($AA45&gt;0,MAX($B$8:$B44)+1)</f>
        <v>0</v>
      </c>
      <c r="C45" s="118" t="b">
        <f>IF(AND(J45&lt;1000,$AA45&gt;0),MAX($C$8:$C44)+1)</f>
        <v>0</v>
      </c>
      <c r="D45" s="13">
        <v>2</v>
      </c>
      <c r="E45" s="210">
        <f t="shared" si="6"/>
        <v>0</v>
      </c>
      <c r="F45" s="210" t="str">
        <f t="shared" si="7"/>
        <v>*01613</v>
      </c>
      <c r="G45" s="118" t="e">
        <f t="shared" si="7"/>
        <v>#N/A</v>
      </c>
      <c r="H45" s="118" t="e">
        <f t="shared" si="7"/>
        <v>#N/A</v>
      </c>
      <c r="I45" s="118">
        <f t="shared" si="4"/>
        <v>920</v>
      </c>
      <c r="J45" s="16">
        <v>5432</v>
      </c>
      <c r="K45" s="17" t="s">
        <v>56</v>
      </c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12">
        <f t="shared" si="5"/>
        <v>0</v>
      </c>
      <c r="AA45" s="12">
        <f t="shared" si="1"/>
        <v>0</v>
      </c>
    </row>
    <row r="46" spans="1:27" s="13" customFormat="1" ht="16.95" customHeight="1">
      <c r="A46" s="118"/>
      <c r="B46" s="118"/>
      <c r="C46" s="118"/>
      <c r="E46" s="210"/>
      <c r="F46" s="210"/>
      <c r="G46" s="118"/>
      <c r="H46" s="118"/>
      <c r="I46" s="118"/>
      <c r="J46" s="49" t="s">
        <v>98</v>
      </c>
      <c r="K46" s="50" t="s">
        <v>99</v>
      </c>
      <c r="L46" s="51">
        <f>L47</f>
        <v>0</v>
      </c>
      <c r="M46" s="51">
        <f t="shared" ref="M46:Y46" si="19">M47</f>
        <v>0</v>
      </c>
      <c r="N46" s="51">
        <f t="shared" si="19"/>
        <v>0</v>
      </c>
      <c r="O46" s="51">
        <f t="shared" si="19"/>
        <v>0</v>
      </c>
      <c r="P46" s="51">
        <f t="shared" si="19"/>
        <v>0</v>
      </c>
      <c r="Q46" s="51">
        <f t="shared" si="19"/>
        <v>0</v>
      </c>
      <c r="R46" s="51">
        <f t="shared" si="19"/>
        <v>0</v>
      </c>
      <c r="S46" s="51">
        <f t="shared" si="19"/>
        <v>0</v>
      </c>
      <c r="T46" s="51">
        <f t="shared" si="19"/>
        <v>0</v>
      </c>
      <c r="U46" s="51">
        <f t="shared" si="19"/>
        <v>0</v>
      </c>
      <c r="V46" s="51">
        <f t="shared" si="19"/>
        <v>0</v>
      </c>
      <c r="W46" s="51">
        <f t="shared" si="19"/>
        <v>0</v>
      </c>
      <c r="X46" s="51">
        <f t="shared" si="19"/>
        <v>0</v>
      </c>
      <c r="Y46" s="51">
        <f t="shared" si="19"/>
        <v>0</v>
      </c>
      <c r="Z46" s="51">
        <f>SUM(M46:Y46)</f>
        <v>0</v>
      </c>
      <c r="AA46" s="51">
        <f>SUM(L46:Y46)</f>
        <v>0</v>
      </c>
    </row>
    <row r="47" spans="1:27" s="13" customFormat="1" ht="16.95" customHeight="1">
      <c r="A47" s="118"/>
      <c r="B47" s="118"/>
      <c r="C47" s="118"/>
      <c r="E47" s="210"/>
      <c r="F47" s="210"/>
      <c r="G47" s="118"/>
      <c r="H47" s="118"/>
      <c r="I47" s="118"/>
      <c r="J47" s="14" t="s">
        <v>100</v>
      </c>
      <c r="K47" s="15" t="s">
        <v>99</v>
      </c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12">
        <f>SUM(M47:Y47)</f>
        <v>0</v>
      </c>
      <c r="AA47" s="12">
        <f>SUM(L47:Y47)</f>
        <v>0</v>
      </c>
    </row>
    <row r="48" spans="1:27" s="11" customFormat="1" ht="23.4" customHeight="1" thickBot="1">
      <c r="A48" s="118" t="str">
        <f>+IF(J48&gt;0,+A45+1,"")</f>
        <v/>
      </c>
      <c r="B48" s="118">
        <f>IF($AA48&gt;0,MAX($B$8:$B45)+1)</f>
        <v>7</v>
      </c>
      <c r="C48" s="118">
        <f>IF(AND(J48&lt;1000,$AA48&gt;0),MAX($C$8:$C45)+1)</f>
        <v>3</v>
      </c>
      <c r="D48" s="13">
        <v>2</v>
      </c>
      <c r="E48" s="210">
        <f>+E45</f>
        <v>0</v>
      </c>
      <c r="F48" s="210" t="str">
        <f>+F45</f>
        <v>*01613</v>
      </c>
      <c r="G48" s="118" t="e">
        <f>+G45</f>
        <v>#N/A</v>
      </c>
      <c r="H48" s="118" t="e">
        <f>+H45</f>
        <v>#N/A</v>
      </c>
      <c r="I48" s="118">
        <f>+I45</f>
        <v>920</v>
      </c>
      <c r="J48" s="18"/>
      <c r="K48" s="19" t="s">
        <v>57</v>
      </c>
      <c r="L48" s="20">
        <f>SUM(L8:L47)/2</f>
        <v>825000</v>
      </c>
      <c r="M48" s="20">
        <f t="shared" ref="M48:AA48" si="20">SUM(M8:M47)/2</f>
        <v>0</v>
      </c>
      <c r="N48" s="20">
        <f t="shared" si="20"/>
        <v>0</v>
      </c>
      <c r="O48" s="20">
        <f t="shared" si="20"/>
        <v>0</v>
      </c>
      <c r="P48" s="20">
        <f t="shared" si="20"/>
        <v>0</v>
      </c>
      <c r="Q48" s="20">
        <f t="shared" si="20"/>
        <v>3075000</v>
      </c>
      <c r="R48" s="20">
        <f t="shared" si="20"/>
        <v>0</v>
      </c>
      <c r="S48" s="20">
        <f t="shared" si="20"/>
        <v>0</v>
      </c>
      <c r="T48" s="20">
        <f t="shared" si="20"/>
        <v>0</v>
      </c>
      <c r="U48" s="20">
        <f t="shared" si="20"/>
        <v>0</v>
      </c>
      <c r="V48" s="20">
        <f t="shared" si="20"/>
        <v>0</v>
      </c>
      <c r="W48" s="20">
        <f t="shared" si="20"/>
        <v>0</v>
      </c>
      <c r="X48" s="20">
        <f t="shared" si="20"/>
        <v>0</v>
      </c>
      <c r="Y48" s="20">
        <f t="shared" si="20"/>
        <v>0</v>
      </c>
      <c r="Z48" s="20">
        <f t="shared" si="20"/>
        <v>3075000</v>
      </c>
      <c r="AA48" s="20">
        <f t="shared" si="20"/>
        <v>3900000</v>
      </c>
    </row>
    <row r="49" spans="1:10" ht="3" customHeight="1">
      <c r="A49" s="118" t="str">
        <f t="shared" si="2"/>
        <v/>
      </c>
      <c r="B49" s="118" t="b">
        <f>IF($AA49&gt;0,MAX($B$8:$B48)+1)</f>
        <v>0</v>
      </c>
      <c r="C49" s="118" t="b">
        <f>IF(AND(J49&lt;1000,$AA49&gt;0),MAX($C$8:$C48)+1)</f>
        <v>0</v>
      </c>
      <c r="E49" s="118"/>
      <c r="F49" s="118"/>
      <c r="G49" s="118" t="e">
        <f>+G48</f>
        <v>#N/A</v>
      </c>
      <c r="H49" s="118" t="e">
        <f>+H48</f>
        <v>#N/A</v>
      </c>
      <c r="I49" s="118">
        <f t="shared" si="4"/>
        <v>920</v>
      </c>
    </row>
    <row r="50" spans="1:10">
      <c r="A50" s="118"/>
      <c r="B50" s="118"/>
      <c r="C50" s="118"/>
      <c r="E50" s="118"/>
      <c r="F50" s="118"/>
      <c r="G50" s="118"/>
      <c r="H50" s="118"/>
      <c r="I50" s="118"/>
    </row>
    <row r="51" spans="1:10">
      <c r="A51" s="118"/>
      <c r="B51" s="118"/>
      <c r="C51" s="118"/>
      <c r="E51" s="118"/>
      <c r="F51" s="118"/>
      <c r="G51" s="118"/>
      <c r="H51" s="118"/>
      <c r="I51" s="118"/>
      <c r="J51" s="53"/>
    </row>
    <row r="52" spans="1:10">
      <c r="A52" s="118"/>
      <c r="B52" s="118"/>
      <c r="C52" s="118"/>
      <c r="E52" s="118"/>
      <c r="F52" s="118"/>
      <c r="G52" s="118"/>
      <c r="H52" s="118"/>
      <c r="I52" s="118"/>
    </row>
    <row r="53" spans="1:10">
      <c r="A53" s="118"/>
      <c r="B53" s="118"/>
      <c r="C53" s="118"/>
      <c r="E53" s="118"/>
      <c r="F53" s="118"/>
      <c r="G53" s="118"/>
      <c r="H53" s="118"/>
      <c r="I53" s="118"/>
    </row>
    <row r="54" spans="1:10">
      <c r="A54" s="118"/>
      <c r="B54" s="118"/>
      <c r="C54" s="118"/>
      <c r="E54" s="118"/>
      <c r="F54" s="118"/>
      <c r="G54" s="118"/>
      <c r="H54" s="118"/>
      <c r="I54" s="118"/>
    </row>
    <row r="55" spans="1:10">
      <c r="A55" s="118"/>
      <c r="B55" s="118"/>
      <c r="C55" s="118"/>
      <c r="E55" s="118"/>
      <c r="F55" s="118"/>
      <c r="G55" s="118"/>
      <c r="H55" s="118"/>
      <c r="I55" s="118"/>
    </row>
    <row r="56" spans="1:10">
      <c r="A56" s="118"/>
      <c r="B56" s="118"/>
      <c r="C56" s="118"/>
      <c r="E56" s="118"/>
      <c r="F56" s="118"/>
      <c r="G56" s="118"/>
      <c r="H56" s="118"/>
      <c r="I56" s="118"/>
    </row>
    <row r="57" spans="1:10">
      <c r="A57" s="118"/>
      <c r="B57" s="118"/>
      <c r="C57" s="118"/>
      <c r="E57" s="118"/>
      <c r="F57" s="118"/>
      <c r="G57" s="118"/>
      <c r="H57" s="118"/>
      <c r="I57" s="118"/>
    </row>
    <row r="58" spans="1:10">
      <c r="A58" s="118"/>
      <c r="B58" s="118"/>
      <c r="C58" s="118"/>
      <c r="E58" s="118"/>
      <c r="F58" s="118"/>
      <c r="G58" s="118"/>
      <c r="H58" s="118"/>
      <c r="I58" s="118"/>
    </row>
    <row r="59" spans="1:10">
      <c r="A59" s="118"/>
      <c r="B59" s="118"/>
      <c r="C59" s="118"/>
      <c r="E59" s="118"/>
      <c r="F59" s="118"/>
      <c r="G59" s="118"/>
      <c r="H59" s="118"/>
      <c r="I59" s="118"/>
    </row>
    <row r="60" spans="1:10">
      <c r="A60" s="118"/>
      <c r="B60" s="118"/>
      <c r="C60" s="118"/>
      <c r="E60" s="118"/>
      <c r="F60" s="118"/>
      <c r="G60" s="118"/>
      <c r="H60" s="118"/>
      <c r="I60" s="118"/>
    </row>
    <row r="61" spans="1:10">
      <c r="A61" s="118"/>
      <c r="B61" s="118"/>
      <c r="C61" s="118"/>
      <c r="E61" s="118"/>
      <c r="F61" s="118"/>
      <c r="G61" s="118"/>
      <c r="H61" s="118"/>
      <c r="I61" s="118"/>
    </row>
    <row r="62" spans="1:10">
      <c r="A62" s="118"/>
      <c r="B62" s="118"/>
      <c r="C62" s="118"/>
      <c r="E62" s="118"/>
      <c r="F62" s="118"/>
      <c r="G62" s="118"/>
      <c r="H62" s="118"/>
      <c r="I62" s="118"/>
    </row>
    <row r="63" spans="1:10">
      <c r="A63" s="118"/>
      <c r="B63" s="118"/>
      <c r="C63" s="118"/>
      <c r="E63" s="118"/>
      <c r="F63" s="118"/>
      <c r="G63" s="118"/>
      <c r="H63" s="118"/>
      <c r="I63" s="118"/>
    </row>
    <row r="64" spans="1:10">
      <c r="A64" s="118"/>
      <c r="B64" s="118"/>
      <c r="C64" s="118"/>
      <c r="E64" s="118"/>
      <c r="F64" s="118"/>
      <c r="G64" s="118"/>
      <c r="H64" s="118"/>
      <c r="I64" s="118"/>
    </row>
    <row r="65" spans="1:9">
      <c r="A65" s="118"/>
      <c r="B65" s="118"/>
      <c r="C65" s="118"/>
      <c r="E65" s="118"/>
      <c r="F65" s="118"/>
      <c r="G65" s="118"/>
      <c r="H65" s="118"/>
      <c r="I65" s="118"/>
    </row>
    <row r="66" spans="1:9">
      <c r="A66" s="118"/>
      <c r="B66" s="118"/>
      <c r="C66" s="118"/>
      <c r="E66" s="118"/>
      <c r="F66" s="118"/>
      <c r="G66" s="118"/>
      <c r="H66" s="118"/>
      <c r="I66" s="118"/>
    </row>
    <row r="67" spans="1:9">
      <c r="A67" s="118"/>
      <c r="B67" s="118"/>
      <c r="C67" s="118"/>
      <c r="E67" s="118"/>
      <c r="F67" s="118"/>
      <c r="G67" s="118"/>
      <c r="H67" s="118"/>
      <c r="I67" s="118"/>
    </row>
    <row r="68" spans="1:9">
      <c r="A68" s="118"/>
      <c r="B68" s="118"/>
      <c r="C68" s="118"/>
      <c r="E68" s="118"/>
      <c r="F68" s="118"/>
      <c r="G68" s="118"/>
      <c r="H68" s="118"/>
      <c r="I68" s="118"/>
    </row>
    <row r="69" spans="1:9">
      <c r="A69" s="118"/>
      <c r="B69" s="118"/>
      <c r="C69" s="118"/>
      <c r="E69" s="118"/>
      <c r="F69" s="118"/>
      <c r="G69" s="118"/>
      <c r="H69" s="118"/>
      <c r="I69" s="118"/>
    </row>
    <row r="70" spans="1:9">
      <c r="A70" s="118"/>
      <c r="B70" s="118"/>
      <c r="C70" s="118"/>
      <c r="E70" s="118"/>
      <c r="F70" s="118"/>
      <c r="G70" s="118"/>
      <c r="H70" s="118"/>
      <c r="I70" s="118"/>
    </row>
    <row r="71" spans="1:9">
      <c r="A71" s="118"/>
      <c r="B71" s="118"/>
      <c r="C71" s="118"/>
      <c r="E71" s="118"/>
      <c r="F71" s="118"/>
      <c r="G71" s="118"/>
      <c r="H71" s="118"/>
      <c r="I71" s="118"/>
    </row>
    <row r="72" spans="1:9">
      <c r="A72" s="118"/>
      <c r="B72" s="118"/>
      <c r="C72" s="118"/>
      <c r="E72" s="118"/>
      <c r="F72" s="118"/>
      <c r="G72" s="118"/>
      <c r="H72" s="118"/>
      <c r="I72" s="118"/>
    </row>
    <row r="73" spans="1:9">
      <c r="A73" s="118"/>
      <c r="B73" s="118"/>
      <c r="C73" s="118"/>
      <c r="E73" s="118"/>
      <c r="F73" s="118"/>
      <c r="G73" s="118"/>
      <c r="H73" s="118"/>
      <c r="I73" s="118"/>
    </row>
    <row r="74" spans="1:9">
      <c r="A74" s="118"/>
      <c r="B74" s="118"/>
      <c r="C74" s="118"/>
      <c r="E74" s="118"/>
      <c r="F74" s="118"/>
      <c r="G74" s="118"/>
      <c r="H74" s="118"/>
      <c r="I74" s="118"/>
    </row>
    <row r="75" spans="1:9">
      <c r="A75" s="118"/>
      <c r="B75" s="118"/>
      <c r="C75" s="118"/>
      <c r="E75" s="118"/>
      <c r="F75" s="118"/>
      <c r="G75" s="118"/>
      <c r="H75" s="118"/>
      <c r="I75" s="118"/>
    </row>
    <row r="76" spans="1:9">
      <c r="A76" s="118"/>
      <c r="B76" s="118"/>
      <c r="C76" s="118"/>
      <c r="E76" s="118"/>
      <c r="F76" s="118"/>
      <c r="G76" s="118"/>
      <c r="H76" s="118"/>
      <c r="I76" s="118"/>
    </row>
    <row r="77" spans="1:9">
      <c r="A77" s="118"/>
      <c r="B77" s="118"/>
      <c r="C77" s="118"/>
      <c r="E77" s="118"/>
      <c r="F77" s="118"/>
      <c r="G77" s="118"/>
      <c r="H77" s="118"/>
      <c r="I77" s="118"/>
    </row>
    <row r="78" spans="1:9">
      <c r="A78" s="118"/>
      <c r="B78" s="118"/>
      <c r="C78" s="118"/>
      <c r="E78" s="118"/>
      <c r="F78" s="118"/>
      <c r="G78" s="118"/>
      <c r="H78" s="118"/>
      <c r="I78" s="118"/>
    </row>
    <row r="79" spans="1:9">
      <c r="A79" s="118"/>
      <c r="B79" s="118"/>
      <c r="C79" s="118"/>
      <c r="E79" s="118"/>
      <c r="F79" s="118"/>
      <c r="G79" s="118"/>
      <c r="H79" s="118"/>
      <c r="I79" s="118"/>
    </row>
    <row r="80" spans="1:9">
      <c r="A80" s="118"/>
      <c r="B80" s="118"/>
      <c r="C80" s="118"/>
      <c r="E80" s="118"/>
      <c r="F80" s="118"/>
      <c r="G80" s="118"/>
      <c r="H80" s="118"/>
      <c r="I80" s="118"/>
    </row>
    <row r="81" spans="1:9">
      <c r="A81" s="118"/>
      <c r="B81" s="118"/>
      <c r="C81" s="118"/>
      <c r="E81" s="118"/>
      <c r="F81" s="118"/>
      <c r="G81" s="118"/>
      <c r="H81" s="118"/>
      <c r="I81" s="118"/>
    </row>
    <row r="82" spans="1:9">
      <c r="A82" s="118"/>
      <c r="B82" s="118"/>
      <c r="C82" s="118"/>
      <c r="E82" s="118"/>
      <c r="F82" s="118"/>
      <c r="G82" s="118"/>
      <c r="H82" s="118"/>
      <c r="I82" s="118"/>
    </row>
    <row r="83" spans="1:9">
      <c r="A83" s="118"/>
      <c r="B83" s="118"/>
      <c r="C83" s="118"/>
      <c r="E83" s="118"/>
      <c r="F83" s="118"/>
      <c r="G83" s="118"/>
      <c r="H83" s="118"/>
      <c r="I83" s="118"/>
    </row>
    <row r="84" spans="1:9">
      <c r="A84" s="118"/>
      <c r="B84" s="118"/>
      <c r="C84" s="118"/>
      <c r="E84" s="118"/>
      <c r="F84" s="118"/>
      <c r="G84" s="118"/>
      <c r="H84" s="118"/>
      <c r="I84" s="118"/>
    </row>
    <row r="85" spans="1:9">
      <c r="A85" s="118"/>
      <c r="B85" s="118"/>
      <c r="C85" s="118"/>
      <c r="E85" s="118"/>
      <c r="F85" s="118"/>
      <c r="G85" s="118"/>
      <c r="H85" s="118"/>
      <c r="I85" s="118"/>
    </row>
    <row r="86" spans="1:9">
      <c r="A86" s="118"/>
      <c r="B86" s="118"/>
      <c r="C86" s="118"/>
      <c r="E86" s="118"/>
      <c r="F86" s="118"/>
      <c r="G86" s="118"/>
      <c r="H86" s="118"/>
      <c r="I86" s="118"/>
    </row>
    <row r="87" spans="1:9">
      <c r="A87" s="118"/>
      <c r="B87" s="118"/>
      <c r="C87" s="118"/>
      <c r="E87" s="118"/>
      <c r="F87" s="118"/>
      <c r="G87" s="118"/>
      <c r="H87" s="118"/>
      <c r="I87" s="118"/>
    </row>
    <row r="88" spans="1:9">
      <c r="A88" s="118"/>
      <c r="B88" s="118"/>
      <c r="C88" s="118"/>
      <c r="E88" s="118"/>
      <c r="F88" s="118"/>
      <c r="G88" s="118"/>
      <c r="H88" s="118"/>
      <c r="I88" s="118"/>
    </row>
    <row r="89" spans="1:9">
      <c r="A89" s="118"/>
      <c r="B89" s="118"/>
      <c r="C89" s="118"/>
      <c r="E89" s="118"/>
      <c r="F89" s="118"/>
      <c r="G89" s="118"/>
      <c r="H89" s="118"/>
      <c r="I89" s="118"/>
    </row>
    <row r="90" spans="1:9">
      <c r="A90" s="118"/>
      <c r="B90" s="118"/>
      <c r="C90" s="118"/>
      <c r="E90" s="118"/>
      <c r="F90" s="118"/>
      <c r="G90" s="118"/>
      <c r="H90" s="118"/>
      <c r="I90" s="118"/>
    </row>
    <row r="91" spans="1:9">
      <c r="A91" s="118"/>
      <c r="B91" s="118"/>
      <c r="C91" s="118"/>
      <c r="E91" s="118"/>
      <c r="F91" s="118"/>
      <c r="G91" s="118"/>
      <c r="H91" s="118"/>
      <c r="I91" s="118"/>
    </row>
    <row r="92" spans="1:9">
      <c r="A92" s="118"/>
      <c r="B92" s="118"/>
      <c r="C92" s="118"/>
      <c r="E92" s="118"/>
      <c r="F92" s="118"/>
      <c r="G92" s="118"/>
      <c r="H92" s="118"/>
      <c r="I92" s="118"/>
    </row>
    <row r="93" spans="1:9">
      <c r="A93" s="118"/>
      <c r="B93" s="118"/>
      <c r="C93" s="118"/>
      <c r="E93" s="118"/>
      <c r="F93" s="118"/>
      <c r="G93" s="118"/>
      <c r="H93" s="118"/>
      <c r="I93" s="118"/>
    </row>
    <row r="94" spans="1:9">
      <c r="A94" s="118"/>
      <c r="B94" s="118"/>
      <c r="C94" s="118"/>
      <c r="E94" s="118"/>
      <c r="F94" s="118"/>
      <c r="G94" s="118"/>
      <c r="H94" s="118"/>
      <c r="I94" s="118"/>
    </row>
    <row r="95" spans="1:9">
      <c r="A95" s="118"/>
      <c r="B95" s="118"/>
      <c r="C95" s="118"/>
      <c r="E95" s="118"/>
      <c r="F95" s="118"/>
      <c r="G95" s="118"/>
      <c r="H95" s="118"/>
      <c r="I95" s="118"/>
    </row>
    <row r="96" spans="1:9">
      <c r="A96" s="118"/>
      <c r="B96" s="118"/>
      <c r="C96" s="118"/>
      <c r="E96" s="118"/>
      <c r="F96" s="118"/>
      <c r="G96" s="118"/>
      <c r="H96" s="118"/>
      <c r="I96" s="118"/>
    </row>
    <row r="97" spans="1:9">
      <c r="A97" s="118"/>
      <c r="B97" s="118"/>
      <c r="C97" s="118"/>
      <c r="E97" s="118"/>
      <c r="F97" s="118"/>
      <c r="G97" s="118"/>
      <c r="H97" s="118"/>
      <c r="I97" s="118"/>
    </row>
    <row r="98" spans="1:9">
      <c r="A98" s="118"/>
      <c r="B98" s="118"/>
      <c r="C98" s="118"/>
      <c r="E98" s="118"/>
      <c r="F98" s="118"/>
      <c r="G98" s="118"/>
      <c r="H98" s="118"/>
      <c r="I98" s="118"/>
    </row>
    <row r="99" spans="1:9">
      <c r="A99" s="118"/>
      <c r="B99" s="118"/>
      <c r="C99" s="118"/>
      <c r="E99" s="118"/>
      <c r="F99" s="118"/>
      <c r="G99" s="118"/>
      <c r="H99" s="118"/>
      <c r="I99" s="118"/>
    </row>
    <row r="100" spans="1:9">
      <c r="A100" s="118"/>
      <c r="B100" s="118"/>
      <c r="C100" s="118"/>
      <c r="E100" s="118"/>
      <c r="F100" s="118"/>
      <c r="G100" s="118"/>
      <c r="H100" s="118"/>
      <c r="I100" s="118"/>
    </row>
    <row r="101" spans="1:9">
      <c r="A101" s="118"/>
      <c r="B101" s="118"/>
      <c r="C101" s="118"/>
      <c r="E101" s="118"/>
      <c r="F101" s="118"/>
      <c r="G101" s="118"/>
      <c r="H101" s="118"/>
      <c r="I101" s="118"/>
    </row>
    <row r="102" spans="1:9">
      <c r="A102" s="118"/>
      <c r="B102" s="118"/>
      <c r="C102" s="118"/>
      <c r="E102" s="118"/>
      <c r="F102" s="118"/>
      <c r="G102" s="118"/>
      <c r="H102" s="118"/>
      <c r="I102" s="118"/>
    </row>
    <row r="103" spans="1:9">
      <c r="A103" s="118"/>
      <c r="B103" s="118"/>
      <c r="C103" s="118"/>
      <c r="E103" s="118"/>
      <c r="F103" s="118"/>
      <c r="G103" s="118"/>
      <c r="H103" s="118"/>
      <c r="I103" s="118"/>
    </row>
    <row r="104" spans="1:9">
      <c r="A104" s="118"/>
      <c r="B104" s="118"/>
      <c r="C104" s="118"/>
      <c r="E104" s="118"/>
      <c r="F104" s="118"/>
      <c r="G104" s="118"/>
      <c r="H104" s="118"/>
      <c r="I104" s="118"/>
    </row>
    <row r="105" spans="1:9">
      <c r="A105" s="118"/>
      <c r="B105" s="118"/>
      <c r="C105" s="118"/>
      <c r="E105" s="118"/>
      <c r="F105" s="118"/>
      <c r="G105" s="118"/>
      <c r="H105" s="118"/>
      <c r="I105" s="118"/>
    </row>
    <row r="106" spans="1:9">
      <c r="A106" s="118"/>
      <c r="B106" s="118"/>
      <c r="C106" s="118"/>
      <c r="E106" s="118"/>
      <c r="F106" s="118"/>
      <c r="G106" s="118"/>
      <c r="H106" s="118"/>
      <c r="I106" s="118"/>
    </row>
    <row r="107" spans="1:9">
      <c r="A107" s="118"/>
      <c r="B107" s="118"/>
      <c r="C107" s="118"/>
      <c r="E107" s="118"/>
      <c r="F107" s="118"/>
      <c r="G107" s="118"/>
      <c r="H107" s="118"/>
      <c r="I107" s="118"/>
    </row>
    <row r="108" spans="1:9">
      <c r="A108" s="118"/>
      <c r="B108" s="118"/>
      <c r="C108" s="118"/>
      <c r="E108" s="118"/>
      <c r="F108" s="118"/>
      <c r="G108" s="118"/>
      <c r="H108" s="118"/>
      <c r="I108" s="118"/>
    </row>
    <row r="109" spans="1:9">
      <c r="A109" s="118"/>
      <c r="B109" s="118"/>
      <c r="C109" s="118"/>
      <c r="E109" s="118"/>
      <c r="F109" s="118"/>
      <c r="G109" s="118"/>
      <c r="H109" s="118"/>
      <c r="I109" s="118"/>
    </row>
    <row r="110" spans="1:9">
      <c r="A110" s="118"/>
      <c r="B110" s="118"/>
      <c r="C110" s="118"/>
      <c r="E110" s="118"/>
      <c r="F110" s="118"/>
      <c r="G110" s="118"/>
      <c r="H110" s="118"/>
      <c r="I110" s="118"/>
    </row>
    <row r="111" spans="1:9">
      <c r="A111" s="118"/>
      <c r="B111" s="118"/>
      <c r="C111" s="118"/>
      <c r="E111" s="118"/>
      <c r="F111" s="118"/>
      <c r="G111" s="118"/>
      <c r="H111" s="118"/>
      <c r="I111" s="118"/>
    </row>
    <row r="112" spans="1:9">
      <c r="A112" s="118"/>
      <c r="B112" s="118"/>
      <c r="C112" s="118"/>
      <c r="E112" s="118"/>
      <c r="F112" s="118"/>
      <c r="G112" s="118"/>
      <c r="H112" s="118"/>
      <c r="I112" s="118"/>
    </row>
    <row r="113" spans="1:9">
      <c r="A113" s="118"/>
      <c r="B113" s="118"/>
      <c r="C113" s="118"/>
      <c r="E113" s="118"/>
      <c r="F113" s="118"/>
      <c r="G113" s="118"/>
      <c r="H113" s="118"/>
      <c r="I113" s="118"/>
    </row>
    <row r="114" spans="1:9">
      <c r="A114" s="118"/>
      <c r="B114" s="118"/>
      <c r="C114" s="118"/>
      <c r="E114" s="118"/>
      <c r="F114" s="118"/>
      <c r="G114" s="118"/>
      <c r="H114" s="118"/>
      <c r="I114" s="118"/>
    </row>
    <row r="115" spans="1:9">
      <c r="A115" s="118"/>
      <c r="B115" s="118"/>
      <c r="C115" s="118"/>
      <c r="E115" s="118"/>
      <c r="F115" s="118"/>
      <c r="G115" s="118"/>
      <c r="H115" s="118"/>
      <c r="I115" s="118"/>
    </row>
    <row r="116" spans="1:9">
      <c r="A116" s="118"/>
      <c r="B116" s="118"/>
      <c r="C116" s="118"/>
      <c r="E116" s="118"/>
      <c r="F116" s="118"/>
      <c r="G116" s="118"/>
      <c r="H116" s="118"/>
      <c r="I116" s="118"/>
    </row>
    <row r="117" spans="1:9">
      <c r="A117" s="118"/>
      <c r="B117" s="118"/>
      <c r="C117" s="118"/>
      <c r="E117" s="118"/>
      <c r="F117" s="118"/>
      <c r="G117" s="118"/>
      <c r="H117" s="118"/>
      <c r="I117" s="118"/>
    </row>
    <row r="118" spans="1:9">
      <c r="A118" s="118"/>
      <c r="B118" s="118"/>
      <c r="C118" s="118"/>
      <c r="E118" s="118"/>
      <c r="F118" s="118"/>
      <c r="G118" s="118"/>
      <c r="H118" s="118"/>
      <c r="I118" s="118"/>
    </row>
    <row r="119" spans="1:9">
      <c r="A119" s="118"/>
      <c r="B119" s="118"/>
      <c r="C119" s="118"/>
      <c r="E119" s="118"/>
      <c r="F119" s="118"/>
      <c r="G119" s="118"/>
      <c r="H119" s="118"/>
      <c r="I119" s="118"/>
    </row>
    <row r="120" spans="1:9">
      <c r="A120" s="118"/>
      <c r="B120" s="118"/>
      <c r="C120" s="118"/>
      <c r="E120" s="118"/>
      <c r="F120" s="118"/>
      <c r="G120" s="118"/>
      <c r="H120" s="118"/>
      <c r="I120" s="118"/>
    </row>
    <row r="121" spans="1:9">
      <c r="A121" s="118"/>
      <c r="B121" s="118"/>
      <c r="C121" s="118"/>
      <c r="E121" s="118"/>
      <c r="F121" s="118"/>
      <c r="G121" s="118"/>
      <c r="H121" s="118"/>
      <c r="I121" s="118"/>
    </row>
    <row r="122" spans="1:9">
      <c r="A122" s="118"/>
      <c r="B122" s="118"/>
      <c r="C122" s="118"/>
      <c r="E122" s="118"/>
      <c r="F122" s="118"/>
      <c r="G122" s="118"/>
      <c r="H122" s="118"/>
      <c r="I122" s="118"/>
    </row>
    <row r="123" spans="1:9">
      <c r="A123" s="118"/>
      <c r="B123" s="118"/>
      <c r="C123" s="118"/>
      <c r="E123" s="118"/>
      <c r="F123" s="118"/>
      <c r="G123" s="118"/>
      <c r="H123" s="118"/>
      <c r="I123" s="118"/>
    </row>
    <row r="124" spans="1:9">
      <c r="A124" s="118"/>
      <c r="B124" s="118"/>
      <c r="C124" s="118"/>
      <c r="E124" s="118"/>
      <c r="F124" s="118"/>
      <c r="G124" s="118"/>
      <c r="H124" s="118"/>
      <c r="I124" s="118"/>
    </row>
    <row r="125" spans="1:9">
      <c r="A125" s="118"/>
      <c r="B125" s="118"/>
      <c r="C125" s="118"/>
      <c r="E125" s="118"/>
      <c r="F125" s="118"/>
      <c r="G125" s="118"/>
      <c r="H125" s="118"/>
      <c r="I125" s="118"/>
    </row>
    <row r="126" spans="1:9">
      <c r="A126" s="118"/>
      <c r="B126" s="118"/>
      <c r="C126" s="118"/>
      <c r="E126" s="118"/>
      <c r="F126" s="118"/>
      <c r="G126" s="118"/>
      <c r="H126" s="118"/>
      <c r="I126" s="118"/>
    </row>
    <row r="127" spans="1:9">
      <c r="A127" s="118"/>
      <c r="B127" s="118"/>
      <c r="C127" s="118"/>
      <c r="E127" s="118"/>
      <c r="F127" s="118"/>
      <c r="G127" s="118"/>
      <c r="H127" s="118"/>
      <c r="I127" s="118"/>
    </row>
    <row r="128" spans="1:9">
      <c r="A128" s="118"/>
      <c r="B128" s="118"/>
      <c r="C128" s="118"/>
      <c r="E128" s="118"/>
      <c r="F128" s="118"/>
      <c r="G128" s="118"/>
      <c r="H128" s="118"/>
      <c r="I128" s="118"/>
    </row>
    <row r="129" spans="1:9">
      <c r="A129" s="118"/>
      <c r="B129" s="118"/>
      <c r="C129" s="118"/>
      <c r="E129" s="118"/>
      <c r="F129" s="118"/>
      <c r="G129" s="118"/>
      <c r="H129" s="118"/>
      <c r="I129" s="118"/>
    </row>
    <row r="130" spans="1:9">
      <c r="A130" s="118"/>
      <c r="B130" s="118"/>
      <c r="C130" s="118"/>
      <c r="E130" s="118"/>
      <c r="F130" s="118"/>
      <c r="G130" s="118"/>
      <c r="H130" s="118"/>
      <c r="I130" s="118"/>
    </row>
    <row r="131" spans="1:9">
      <c r="A131" s="118"/>
      <c r="B131" s="118"/>
      <c r="C131" s="118"/>
      <c r="E131" s="118"/>
      <c r="F131" s="118"/>
      <c r="G131" s="118"/>
      <c r="H131" s="118"/>
      <c r="I131" s="118"/>
    </row>
    <row r="132" spans="1:9">
      <c r="A132" s="118"/>
      <c r="B132" s="118"/>
      <c r="C132" s="118"/>
      <c r="E132" s="118"/>
      <c r="F132" s="118"/>
      <c r="G132" s="118"/>
      <c r="H132" s="118"/>
      <c r="I132" s="118"/>
    </row>
    <row r="133" spans="1:9">
      <c r="A133" s="118"/>
      <c r="B133" s="118"/>
      <c r="C133" s="118"/>
      <c r="E133" s="118"/>
      <c r="F133" s="118"/>
      <c r="G133" s="118"/>
      <c r="H133" s="118"/>
      <c r="I133" s="118"/>
    </row>
    <row r="134" spans="1:9">
      <c r="A134" s="118"/>
      <c r="B134" s="118"/>
      <c r="C134" s="118"/>
      <c r="E134" s="118"/>
      <c r="F134" s="118"/>
      <c r="G134" s="118"/>
      <c r="H134" s="118"/>
      <c r="I134" s="118"/>
    </row>
    <row r="135" spans="1:9">
      <c r="A135" s="118"/>
      <c r="B135" s="118"/>
      <c r="C135" s="118"/>
      <c r="E135" s="118"/>
      <c r="F135" s="118"/>
      <c r="G135" s="118"/>
      <c r="H135" s="118"/>
      <c r="I135" s="118"/>
    </row>
    <row r="136" spans="1:9">
      <c r="A136" s="118"/>
      <c r="B136" s="118"/>
      <c r="C136" s="118"/>
      <c r="E136" s="118"/>
      <c r="F136" s="118"/>
      <c r="G136" s="118"/>
      <c r="H136" s="118"/>
      <c r="I136" s="118"/>
    </row>
    <row r="137" spans="1:9">
      <c r="A137" s="118"/>
      <c r="B137" s="118"/>
      <c r="C137" s="118"/>
      <c r="E137" s="118"/>
      <c r="F137" s="118"/>
      <c r="G137" s="118"/>
      <c r="H137" s="118"/>
      <c r="I137" s="118"/>
    </row>
    <row r="138" spans="1:9">
      <c r="A138" s="118"/>
      <c r="B138" s="118"/>
      <c r="C138" s="118"/>
      <c r="E138" s="118"/>
      <c r="F138" s="118"/>
      <c r="G138" s="118"/>
      <c r="H138" s="118"/>
      <c r="I138" s="118"/>
    </row>
    <row r="139" spans="1:9">
      <c r="A139" s="118"/>
      <c r="B139" s="118"/>
      <c r="C139" s="118"/>
      <c r="E139" s="118"/>
      <c r="F139" s="118"/>
      <c r="G139" s="118"/>
      <c r="H139" s="118"/>
      <c r="I139" s="118"/>
    </row>
    <row r="140" spans="1:9">
      <c r="A140" s="118"/>
      <c r="B140" s="118"/>
      <c r="C140" s="118"/>
      <c r="E140" s="118"/>
      <c r="F140" s="118"/>
      <c r="G140" s="118"/>
      <c r="H140" s="118"/>
      <c r="I140" s="118"/>
    </row>
    <row r="141" spans="1:9">
      <c r="A141" s="118"/>
      <c r="B141" s="118"/>
      <c r="C141" s="118"/>
      <c r="E141" s="118"/>
      <c r="F141" s="118"/>
      <c r="G141" s="118"/>
      <c r="H141" s="118"/>
      <c r="I141" s="118"/>
    </row>
    <row r="142" spans="1:9">
      <c r="A142" s="118"/>
      <c r="B142" s="118"/>
      <c r="C142" s="118"/>
      <c r="E142" s="118"/>
      <c r="F142" s="118"/>
      <c r="G142" s="118"/>
      <c r="H142" s="118"/>
      <c r="I142" s="118"/>
    </row>
    <row r="143" spans="1:9">
      <c r="A143" s="118"/>
      <c r="B143" s="118"/>
      <c r="C143" s="118"/>
      <c r="E143" s="118"/>
      <c r="F143" s="118"/>
      <c r="G143" s="118"/>
      <c r="H143" s="118"/>
      <c r="I143" s="118"/>
    </row>
    <row r="144" spans="1:9">
      <c r="A144" s="118"/>
      <c r="B144" s="118"/>
      <c r="C144" s="118"/>
      <c r="E144" s="118"/>
      <c r="F144" s="118"/>
      <c r="G144" s="118"/>
      <c r="H144" s="118"/>
      <c r="I144" s="118"/>
    </row>
    <row r="145" spans="1:9">
      <c r="A145" s="118"/>
      <c r="B145" s="118"/>
      <c r="C145" s="118"/>
      <c r="E145" s="118"/>
      <c r="F145" s="118"/>
      <c r="G145" s="118"/>
      <c r="H145" s="118"/>
      <c r="I145" s="118"/>
    </row>
    <row r="146" spans="1:9">
      <c r="A146" s="118"/>
      <c r="B146" s="118"/>
      <c r="C146" s="118"/>
      <c r="E146" s="118"/>
      <c r="F146" s="118"/>
      <c r="G146" s="118"/>
      <c r="H146" s="118"/>
      <c r="I146" s="118"/>
    </row>
    <row r="147" spans="1:9">
      <c r="A147" s="118"/>
      <c r="B147" s="118"/>
      <c r="C147" s="118"/>
      <c r="E147" s="118"/>
      <c r="F147" s="118"/>
      <c r="G147" s="118"/>
      <c r="H147" s="118"/>
      <c r="I147" s="118"/>
    </row>
    <row r="148" spans="1:9">
      <c r="A148" s="118"/>
      <c r="B148" s="118"/>
      <c r="C148" s="118"/>
      <c r="E148" s="118"/>
      <c r="F148" s="118"/>
      <c r="G148" s="118"/>
      <c r="H148" s="118"/>
      <c r="I148" s="118"/>
    </row>
    <row r="149" spans="1:9">
      <c r="A149" s="118"/>
      <c r="B149" s="118"/>
      <c r="C149" s="118"/>
      <c r="E149" s="118"/>
      <c r="F149" s="118"/>
      <c r="G149" s="118"/>
      <c r="H149" s="118"/>
      <c r="I149" s="118"/>
    </row>
    <row r="150" spans="1:9">
      <c r="A150" s="118"/>
      <c r="B150" s="118"/>
      <c r="C150" s="118"/>
      <c r="E150" s="118"/>
      <c r="F150" s="118"/>
      <c r="G150" s="118"/>
      <c r="H150" s="118"/>
      <c r="I150" s="118"/>
    </row>
    <row r="151" spans="1:9">
      <c r="A151" s="118"/>
      <c r="B151" s="118"/>
      <c r="C151" s="118"/>
      <c r="E151" s="118"/>
      <c r="F151" s="118"/>
      <c r="G151" s="118"/>
      <c r="H151" s="118"/>
      <c r="I151" s="118"/>
    </row>
    <row r="152" spans="1:9">
      <c r="A152" s="118"/>
      <c r="B152" s="118"/>
      <c r="C152" s="118"/>
      <c r="E152" s="118"/>
      <c r="F152" s="118"/>
      <c r="G152" s="118"/>
      <c r="H152" s="118"/>
      <c r="I152" s="118"/>
    </row>
    <row r="153" spans="1:9">
      <c r="A153" s="118"/>
      <c r="B153" s="118"/>
      <c r="C153" s="118"/>
      <c r="E153" s="118"/>
      <c r="F153" s="118"/>
      <c r="G153" s="118"/>
      <c r="H153" s="118"/>
      <c r="I153" s="118"/>
    </row>
    <row r="154" spans="1:9">
      <c r="A154" s="118"/>
      <c r="B154" s="118"/>
      <c r="C154" s="118"/>
      <c r="E154" s="118"/>
      <c r="F154" s="118"/>
      <c r="G154" s="118"/>
      <c r="H154" s="118"/>
      <c r="I154" s="118"/>
    </row>
    <row r="155" spans="1:9">
      <c r="A155" s="118"/>
      <c r="B155" s="118"/>
      <c r="C155" s="118"/>
      <c r="E155" s="118"/>
      <c r="F155" s="118"/>
      <c r="G155" s="118"/>
      <c r="H155" s="118"/>
      <c r="I155" s="118"/>
    </row>
    <row r="156" spans="1:9">
      <c r="A156" s="118"/>
      <c r="B156" s="118"/>
      <c r="C156" s="118"/>
      <c r="E156" s="118"/>
      <c r="F156" s="118"/>
      <c r="G156" s="118"/>
      <c r="H156" s="118"/>
      <c r="I156" s="118"/>
    </row>
    <row r="157" spans="1:9">
      <c r="A157" s="118"/>
      <c r="B157" s="118"/>
      <c r="C157" s="118"/>
      <c r="E157" s="118"/>
      <c r="F157" s="118"/>
      <c r="G157" s="118"/>
      <c r="H157" s="118"/>
      <c r="I157" s="118"/>
    </row>
    <row r="158" spans="1:9">
      <c r="A158" s="118"/>
      <c r="B158" s="118"/>
      <c r="C158" s="118"/>
      <c r="E158" s="118"/>
      <c r="F158" s="118"/>
      <c r="G158" s="118"/>
      <c r="H158" s="118"/>
      <c r="I158" s="118"/>
    </row>
    <row r="159" spans="1:9">
      <c r="A159" s="118"/>
      <c r="B159" s="118"/>
      <c r="C159" s="118"/>
      <c r="E159" s="118"/>
      <c r="F159" s="118"/>
      <c r="G159" s="118"/>
      <c r="H159" s="118"/>
      <c r="I159" s="118"/>
    </row>
    <row r="160" spans="1:9">
      <c r="A160" s="118"/>
      <c r="B160" s="118"/>
      <c r="C160" s="118"/>
      <c r="E160" s="118"/>
      <c r="F160" s="118"/>
      <c r="G160" s="118"/>
      <c r="H160" s="118"/>
      <c r="I160" s="118"/>
    </row>
    <row r="161" spans="1:9">
      <c r="A161" s="118"/>
      <c r="B161" s="118"/>
      <c r="C161" s="118"/>
      <c r="E161" s="118"/>
      <c r="F161" s="118"/>
      <c r="G161" s="118"/>
      <c r="H161" s="118"/>
      <c r="I161" s="118"/>
    </row>
    <row r="162" spans="1:9">
      <c r="A162" s="118"/>
      <c r="B162" s="118"/>
      <c r="C162" s="118"/>
      <c r="E162" s="118"/>
      <c r="F162" s="118"/>
      <c r="G162" s="118"/>
      <c r="H162" s="118"/>
      <c r="I162" s="118"/>
    </row>
    <row r="163" spans="1:9">
      <c r="A163" s="118"/>
      <c r="B163" s="118"/>
      <c r="C163" s="118"/>
      <c r="E163" s="118"/>
      <c r="F163" s="118"/>
      <c r="G163" s="118"/>
      <c r="H163" s="118"/>
      <c r="I163" s="118"/>
    </row>
    <row r="164" spans="1:9">
      <c r="A164" s="118"/>
      <c r="B164" s="118"/>
      <c r="C164" s="118"/>
      <c r="E164" s="118"/>
      <c r="F164" s="118"/>
      <c r="G164" s="118"/>
      <c r="H164" s="118"/>
      <c r="I164" s="118"/>
    </row>
    <row r="165" spans="1:9">
      <c r="A165" s="118"/>
      <c r="B165" s="118"/>
      <c r="C165" s="118"/>
      <c r="E165" s="118"/>
      <c r="F165" s="118"/>
      <c r="G165" s="118"/>
      <c r="H165" s="118"/>
      <c r="I165" s="118"/>
    </row>
    <row r="166" spans="1:9">
      <c r="A166" s="118"/>
      <c r="B166" s="118"/>
      <c r="C166" s="118"/>
      <c r="E166" s="118"/>
      <c r="F166" s="118"/>
      <c r="G166" s="118"/>
      <c r="H166" s="118"/>
      <c r="I166" s="118"/>
    </row>
    <row r="167" spans="1:9">
      <c r="A167" s="118"/>
      <c r="B167" s="118"/>
      <c r="C167" s="118"/>
      <c r="E167" s="118"/>
      <c r="F167" s="118"/>
      <c r="G167" s="118"/>
      <c r="H167" s="118"/>
      <c r="I167" s="118"/>
    </row>
    <row r="168" spans="1:9">
      <c r="A168" s="118"/>
      <c r="B168" s="118"/>
      <c r="C168" s="118"/>
      <c r="E168" s="118"/>
      <c r="F168" s="118"/>
      <c r="G168" s="118"/>
      <c r="H168" s="118"/>
      <c r="I168" s="118"/>
    </row>
    <row r="169" spans="1:9">
      <c r="A169" s="118"/>
      <c r="B169" s="118"/>
      <c r="C169" s="118"/>
      <c r="E169" s="118"/>
      <c r="F169" s="118"/>
      <c r="G169" s="118"/>
      <c r="H169" s="118"/>
      <c r="I169" s="118"/>
    </row>
    <row r="170" spans="1:9">
      <c r="A170" s="118"/>
      <c r="B170" s="118"/>
      <c r="C170" s="118"/>
      <c r="E170" s="118"/>
      <c r="F170" s="118"/>
      <c r="G170" s="118"/>
      <c r="H170" s="118"/>
      <c r="I170" s="118"/>
    </row>
    <row r="171" spans="1:9">
      <c r="A171" s="118"/>
      <c r="B171" s="118"/>
      <c r="C171" s="118"/>
      <c r="E171" s="118"/>
      <c r="F171" s="118"/>
      <c r="G171" s="118"/>
      <c r="H171" s="118"/>
      <c r="I171" s="118"/>
    </row>
    <row r="172" spans="1:9">
      <c r="A172" s="118"/>
      <c r="B172" s="118"/>
      <c r="C172" s="118"/>
      <c r="E172" s="118"/>
      <c r="F172" s="118"/>
      <c r="G172" s="118"/>
      <c r="H172" s="118"/>
      <c r="I172" s="118"/>
    </row>
    <row r="173" spans="1:9">
      <c r="A173" s="118"/>
      <c r="B173" s="118"/>
      <c r="C173" s="118"/>
      <c r="E173" s="118"/>
      <c r="F173" s="118"/>
      <c r="G173" s="118"/>
      <c r="H173" s="118"/>
      <c r="I173" s="118"/>
    </row>
    <row r="174" spans="1:9">
      <c r="A174" s="118"/>
      <c r="B174" s="118"/>
      <c r="C174" s="118"/>
      <c r="E174" s="118"/>
      <c r="F174" s="118"/>
      <c r="G174" s="118"/>
      <c r="H174" s="118"/>
      <c r="I174" s="118"/>
    </row>
    <row r="175" spans="1:9">
      <c r="A175" s="118"/>
      <c r="B175" s="118"/>
      <c r="C175" s="118"/>
      <c r="E175" s="118"/>
      <c r="F175" s="118"/>
      <c r="G175" s="118"/>
      <c r="H175" s="118"/>
      <c r="I175" s="118"/>
    </row>
    <row r="176" spans="1:9">
      <c r="A176" s="118"/>
      <c r="B176" s="118"/>
      <c r="C176" s="118"/>
      <c r="E176" s="118"/>
      <c r="F176" s="118"/>
      <c r="G176" s="118"/>
      <c r="H176" s="118"/>
      <c r="I176" s="118"/>
    </row>
    <row r="177" spans="1:9">
      <c r="A177" s="118"/>
      <c r="B177" s="118"/>
      <c r="C177" s="118"/>
      <c r="E177" s="118"/>
      <c r="F177" s="118"/>
      <c r="G177" s="118"/>
      <c r="H177" s="118"/>
      <c r="I177" s="118"/>
    </row>
    <row r="178" spans="1:9">
      <c r="A178" s="118"/>
      <c r="B178" s="118"/>
      <c r="C178" s="118"/>
      <c r="E178" s="118"/>
      <c r="F178" s="118"/>
      <c r="G178" s="118"/>
      <c r="H178" s="118"/>
      <c r="I178" s="118"/>
    </row>
    <row r="179" spans="1:9">
      <c r="A179" s="118"/>
      <c r="B179" s="118"/>
      <c r="C179" s="118"/>
      <c r="E179" s="118"/>
      <c r="F179" s="118"/>
      <c r="G179" s="118"/>
      <c r="H179" s="118"/>
      <c r="I179" s="118"/>
    </row>
    <row r="180" spans="1:9">
      <c r="A180" s="118"/>
      <c r="B180" s="118"/>
      <c r="C180" s="118"/>
      <c r="E180" s="118"/>
      <c r="F180" s="118"/>
      <c r="G180" s="118"/>
      <c r="H180" s="118"/>
      <c r="I180" s="118"/>
    </row>
    <row r="181" spans="1:9">
      <c r="A181" s="118"/>
      <c r="B181" s="118"/>
      <c r="C181" s="118"/>
      <c r="E181" s="118"/>
      <c r="F181" s="118"/>
      <c r="G181" s="118"/>
      <c r="H181" s="118"/>
      <c r="I181" s="118"/>
    </row>
    <row r="182" spans="1:9">
      <c r="A182" s="118"/>
      <c r="B182" s="118"/>
      <c r="C182" s="118"/>
      <c r="E182" s="118"/>
      <c r="F182" s="118"/>
      <c r="G182" s="118"/>
      <c r="H182" s="118"/>
      <c r="I182" s="118"/>
    </row>
    <row r="183" spans="1:9">
      <c r="A183" s="118"/>
      <c r="B183" s="118"/>
      <c r="C183" s="118"/>
      <c r="E183" s="118"/>
      <c r="F183" s="118"/>
      <c r="G183" s="118"/>
      <c r="H183" s="118"/>
      <c r="I183" s="118"/>
    </row>
    <row r="184" spans="1:9">
      <c r="A184" s="118"/>
      <c r="B184" s="118"/>
      <c r="C184" s="118"/>
      <c r="E184" s="118"/>
      <c r="F184" s="118"/>
      <c r="G184" s="118"/>
      <c r="H184" s="118"/>
      <c r="I184" s="118"/>
    </row>
    <row r="185" spans="1:9">
      <c r="A185" s="118"/>
      <c r="B185" s="118"/>
      <c r="C185" s="118"/>
      <c r="E185" s="118"/>
      <c r="F185" s="118"/>
      <c r="G185" s="118"/>
      <c r="H185" s="118"/>
      <c r="I185" s="118"/>
    </row>
    <row r="186" spans="1:9">
      <c r="A186" s="118"/>
      <c r="B186" s="118"/>
      <c r="C186" s="118"/>
      <c r="E186" s="118"/>
      <c r="F186" s="118"/>
      <c r="G186" s="118"/>
      <c r="H186" s="118"/>
      <c r="I186" s="118"/>
    </row>
    <row r="187" spans="1:9">
      <c r="A187" s="118"/>
      <c r="B187" s="118"/>
      <c r="C187" s="118"/>
      <c r="E187" s="118"/>
      <c r="F187" s="118"/>
      <c r="G187" s="118"/>
      <c r="H187" s="118"/>
      <c r="I187" s="118"/>
    </row>
    <row r="188" spans="1:9">
      <c r="A188" s="118"/>
      <c r="B188" s="118"/>
      <c r="C188" s="118"/>
      <c r="E188" s="118"/>
      <c r="F188" s="118"/>
      <c r="G188" s="118"/>
      <c r="H188" s="118"/>
      <c r="I188" s="118"/>
    </row>
    <row r="189" spans="1:9">
      <c r="A189" s="118"/>
      <c r="B189" s="118"/>
      <c r="C189" s="118"/>
      <c r="E189" s="118"/>
      <c r="F189" s="118"/>
      <c r="G189" s="118"/>
      <c r="H189" s="118"/>
      <c r="I189" s="118"/>
    </row>
    <row r="190" spans="1:9">
      <c r="A190" s="118"/>
      <c r="B190" s="118"/>
      <c r="C190" s="118"/>
      <c r="E190" s="118"/>
      <c r="F190" s="118"/>
      <c r="G190" s="118"/>
      <c r="H190" s="118"/>
      <c r="I190" s="118"/>
    </row>
    <row r="191" spans="1:9">
      <c r="A191" s="118"/>
      <c r="B191" s="118"/>
      <c r="C191" s="118"/>
      <c r="E191" s="118"/>
      <c r="F191" s="118"/>
      <c r="G191" s="118"/>
      <c r="H191" s="118"/>
      <c r="I191" s="118"/>
    </row>
    <row r="192" spans="1:9">
      <c r="A192" s="118"/>
      <c r="B192" s="118"/>
      <c r="C192" s="118"/>
      <c r="E192" s="118"/>
      <c r="F192" s="118"/>
      <c r="G192" s="118"/>
      <c r="H192" s="118"/>
      <c r="I192" s="118"/>
    </row>
    <row r="193" spans="1:9">
      <c r="A193" s="118"/>
      <c r="B193" s="118"/>
      <c r="C193" s="118"/>
      <c r="E193" s="118"/>
      <c r="F193" s="118"/>
      <c r="G193" s="118"/>
      <c r="H193" s="118"/>
      <c r="I193" s="118"/>
    </row>
    <row r="194" spans="1:9">
      <c r="A194" s="118"/>
      <c r="B194" s="118"/>
      <c r="C194" s="118"/>
      <c r="E194" s="118"/>
      <c r="F194" s="118"/>
      <c r="G194" s="118"/>
      <c r="H194" s="118"/>
      <c r="I194" s="118"/>
    </row>
    <row r="195" spans="1:9">
      <c r="A195" s="118"/>
      <c r="B195" s="118"/>
      <c r="C195" s="118"/>
      <c r="E195" s="118"/>
      <c r="F195" s="118"/>
      <c r="G195" s="118"/>
      <c r="H195" s="118"/>
      <c r="I195" s="118"/>
    </row>
    <row r="196" spans="1:9">
      <c r="A196" s="118"/>
      <c r="B196" s="118"/>
      <c r="C196" s="118"/>
      <c r="E196" s="118"/>
      <c r="F196" s="118"/>
      <c r="G196" s="118"/>
      <c r="H196" s="118"/>
      <c r="I196" s="118"/>
    </row>
    <row r="197" spans="1:9">
      <c r="A197" s="118"/>
      <c r="B197" s="118"/>
      <c r="C197" s="118"/>
      <c r="E197" s="118"/>
      <c r="F197" s="118"/>
      <c r="G197" s="118"/>
      <c r="H197" s="118"/>
      <c r="I197" s="118"/>
    </row>
    <row r="198" spans="1:9">
      <c r="A198" s="118"/>
      <c r="B198" s="118"/>
      <c r="C198" s="118"/>
      <c r="E198" s="118"/>
      <c r="F198" s="118"/>
      <c r="G198" s="118"/>
      <c r="H198" s="118"/>
      <c r="I198" s="118"/>
    </row>
    <row r="199" spans="1:9">
      <c r="A199" s="118"/>
      <c r="B199" s="118"/>
      <c r="C199" s="118"/>
      <c r="E199" s="118"/>
      <c r="F199" s="118"/>
      <c r="G199" s="118"/>
      <c r="H199" s="118"/>
      <c r="I199" s="118"/>
    </row>
    <row r="200" spans="1:9">
      <c r="A200" s="118"/>
      <c r="B200" s="118"/>
      <c r="C200" s="118"/>
      <c r="E200" s="118"/>
      <c r="F200" s="118"/>
      <c r="G200" s="118"/>
      <c r="H200" s="118"/>
      <c r="I200" s="118"/>
    </row>
    <row r="201" spans="1:9">
      <c r="A201" s="118"/>
      <c r="B201" s="118"/>
      <c r="C201" s="118"/>
      <c r="E201" s="118"/>
      <c r="F201" s="118"/>
      <c r="G201" s="118"/>
      <c r="H201" s="118"/>
      <c r="I201" s="118"/>
    </row>
    <row r="202" spans="1:9">
      <c r="A202" s="118"/>
      <c r="B202" s="118"/>
      <c r="C202" s="118"/>
      <c r="E202" s="118"/>
      <c r="F202" s="118"/>
      <c r="G202" s="118"/>
      <c r="H202" s="118"/>
      <c r="I202" s="118"/>
    </row>
    <row r="203" spans="1:9">
      <c r="A203" s="118"/>
      <c r="B203" s="118"/>
      <c r="C203" s="118"/>
      <c r="E203" s="118"/>
      <c r="F203" s="118"/>
      <c r="G203" s="118"/>
      <c r="H203" s="118"/>
      <c r="I203" s="118"/>
    </row>
    <row r="204" spans="1:9">
      <c r="A204" s="118"/>
      <c r="B204" s="118"/>
      <c r="C204" s="118"/>
      <c r="E204" s="118"/>
      <c r="F204" s="118"/>
      <c r="G204" s="118"/>
      <c r="H204" s="118"/>
      <c r="I204" s="118"/>
    </row>
    <row r="205" spans="1:9">
      <c r="A205" s="118"/>
      <c r="B205" s="118"/>
      <c r="C205" s="118"/>
      <c r="E205" s="118"/>
      <c r="F205" s="118"/>
      <c r="G205" s="118"/>
      <c r="H205" s="118"/>
      <c r="I205" s="118"/>
    </row>
    <row r="206" spans="1:9">
      <c r="A206" s="118"/>
      <c r="B206" s="118"/>
      <c r="C206" s="118"/>
      <c r="E206" s="118"/>
      <c r="F206" s="118"/>
      <c r="G206" s="118"/>
      <c r="H206" s="118"/>
      <c r="I206" s="118"/>
    </row>
    <row r="207" spans="1:9">
      <c r="A207" s="118"/>
      <c r="B207" s="118"/>
      <c r="C207" s="118"/>
      <c r="E207" s="118"/>
      <c r="F207" s="118"/>
      <c r="G207" s="118"/>
      <c r="H207" s="118"/>
      <c r="I207" s="118"/>
    </row>
    <row r="208" spans="1:9">
      <c r="A208" s="118"/>
      <c r="B208" s="118"/>
      <c r="C208" s="118"/>
      <c r="E208" s="118"/>
      <c r="F208" s="118"/>
      <c r="G208" s="118"/>
      <c r="H208" s="118"/>
      <c r="I208" s="118"/>
    </row>
    <row r="209" spans="1:1">
      <c r="A209" s="118"/>
    </row>
    <row r="210" spans="1:1" hidden="1"/>
    <row r="211" spans="1:1" hidden="1"/>
    <row r="212" spans="1:1" hidden="1"/>
    <row r="213" spans="1:1" hidden="1"/>
    <row r="214" spans="1:1" hidden="1"/>
    <row r="215" spans="1:1" hidden="1"/>
    <row r="216" spans="1:1" hidden="1"/>
    <row r="217" spans="1:1" hidden="1"/>
    <row r="218" spans="1:1" hidden="1"/>
    <row r="219" spans="1:1" hidden="1"/>
    <row r="220" spans="1:1" hidden="1"/>
    <row r="221" spans="1:1" hidden="1"/>
    <row r="222" spans="1:1" hidden="1"/>
    <row r="223" spans="1:1" hidden="1"/>
    <row r="224" spans="1:1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spans="211:211" hidden="1"/>
    <row r="2002" spans="211:211" hidden="1"/>
    <row r="2003" spans="211:211" hidden="1"/>
    <row r="2004" spans="211:211" hidden="1"/>
    <row r="2005" spans="211:211" hidden="1"/>
    <row r="2006" spans="211:211" hidden="1"/>
    <row r="2007" spans="211:211" hidden="1"/>
    <row r="2008" spans="211:211" hidden="1"/>
    <row r="2009" spans="211:211" hidden="1"/>
    <row r="2010" spans="211:211" ht="27.6" hidden="1">
      <c r="HC2010" s="1" t="s">
        <v>58</v>
      </c>
    </row>
    <row r="2011" spans="211:211"/>
    <row r="2012" spans="211:211"/>
    <row r="2013" spans="211:211" ht="14.25" customHeight="1"/>
    <row r="2014" spans="211:211" ht="14.25" hidden="1" customHeight="1"/>
    <row r="2015" spans="211:211" ht="14.25" hidden="1" customHeight="1"/>
    <row r="2016" spans="211:211" ht="14.25" hidden="1" customHeight="1"/>
    <row r="2017" ht="14.25" hidden="1" customHeight="1"/>
    <row r="2018" ht="14.25" hidden="1" customHeight="1"/>
    <row r="2019" ht="14.25" hidden="1" customHeight="1"/>
    <row r="2020" ht="14.25" hidden="1" customHeight="1"/>
    <row r="2021" ht="14.25" hidden="1" customHeight="1"/>
    <row r="2022" ht="14.25" hidden="1" customHeight="1"/>
    <row r="2023" ht="14.25" hidden="1" customHeight="1"/>
    <row r="2024" ht="14.25" hidden="1" customHeight="1"/>
    <row r="2025" ht="14.25" hidden="1" customHeight="1"/>
    <row r="2026" ht="14.25" hidden="1" customHeight="1"/>
    <row r="2027" ht="14.25" hidden="1" customHeight="1"/>
    <row r="2028" ht="14.25" hidden="1" customHeight="1"/>
    <row r="2029" ht="14.25" hidden="1" customHeight="1"/>
    <row r="2030" ht="14.25" hidden="1" customHeight="1"/>
  </sheetData>
  <sheetProtection algorithmName="SHA-512" hashValue="28MnkFN4IHfwB11IAdAY3G2N9RaOQFAI4IJxGeIV4SwXlPW7xkH6C0MmyMoFPeXb11tGXO9bAkVCYnMYdpwu/Q==" saltValue="1e1+pYlvX5E5xw3sll6faA==" spinCount="100000" sheet="1" formatCells="0" formatColumns="0" formatRows="0"/>
  <autoFilter ref="B7:AA49"/>
  <mergeCells count="6">
    <mergeCell ref="R5:S5"/>
    <mergeCell ref="K1:N1"/>
    <mergeCell ref="J2:K2"/>
    <mergeCell ref="L2:P2"/>
    <mergeCell ref="J3:K3"/>
    <mergeCell ref="L3:P3"/>
  </mergeCells>
  <phoneticPr fontId="4" type="noConversion"/>
  <conditionalFormatting sqref="V6:Z6">
    <cfRule type="cellIs" dxfId="1" priority="1" stopIfTrue="1" operator="equal">
      <formula>"Неисправан конто прихода!"</formula>
    </cfRule>
  </conditionalFormatting>
  <dataValidations count="1">
    <dataValidation type="whole" operator="greaterThan" allowBlank="1" showErrorMessage="1" errorTitle="Pogresan unos" error="Uneseni iznos mora biti celi broj veci od 0!" sqref="L9:Y12 L30:Y30 L32:Y34 L36:Y36 L38:Y38 L40:Y40 L42:Y42 L26:Y26 L28:Y28 L24:Y24 L14:Y22 L44:Y45 L47:Y47">
      <formula1>0</formula1>
    </dataValidation>
  </dataValidations>
  <pageMargins left="0.36" right="0.24" top="0.63" bottom="0.59" header="0.5" footer="0.5"/>
  <pageSetup paperSize="9" scale="5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/>
  </sheetViews>
  <sheetFormatPr defaultRowHeight="13.2"/>
  <cols>
    <col min="1" max="12" width="11.5546875" style="118" customWidth="1"/>
    <col min="13" max="16384" width="8.88671875" style="118"/>
  </cols>
  <sheetData>
    <row r="1" spans="1:12" ht="14.4">
      <c r="A1" s="117" t="s">
        <v>299</v>
      </c>
      <c r="B1" s="117"/>
      <c r="C1" s="117"/>
      <c r="D1" s="117"/>
      <c r="E1" s="117"/>
      <c r="F1" s="117"/>
      <c r="G1" s="117"/>
    </row>
    <row r="2" spans="1:12" ht="14.4">
      <c r="A2" s="119"/>
      <c r="B2" s="119"/>
      <c r="C2" s="119"/>
      <c r="D2" s="119"/>
      <c r="E2" s="119"/>
      <c r="F2" s="119"/>
      <c r="G2" s="119"/>
    </row>
    <row r="3" spans="1:12" ht="13.8" thickBot="1">
      <c r="A3" s="118" t="s">
        <v>102</v>
      </c>
    </row>
    <row r="4" spans="1:12">
      <c r="A4" s="120" t="s">
        <v>300</v>
      </c>
      <c r="B4" s="121"/>
      <c r="C4" s="121"/>
      <c r="D4" s="121"/>
      <c r="E4" s="169" t="s">
        <v>105</v>
      </c>
      <c r="F4" s="169"/>
      <c r="G4" s="169"/>
      <c r="H4" s="169"/>
      <c r="I4" s="169"/>
      <c r="J4" s="170"/>
    </row>
    <row r="5" spans="1:12" ht="13.8" thickBot="1">
      <c r="A5" s="122" t="s">
        <v>302</v>
      </c>
      <c r="B5" s="123"/>
      <c r="C5" s="123"/>
      <c r="D5" s="123"/>
      <c r="E5" s="171" t="s">
        <v>303</v>
      </c>
      <c r="F5" s="171"/>
      <c r="G5" s="171"/>
      <c r="H5" s="171"/>
      <c r="I5" s="171"/>
      <c r="J5" s="172"/>
    </row>
    <row r="7" spans="1:12" ht="13.8" thickBot="1">
      <c r="K7" s="118" t="s">
        <v>304</v>
      </c>
    </row>
    <row r="8" spans="1:12" ht="41.4">
      <c r="A8" s="124" t="s">
        <v>305</v>
      </c>
      <c r="B8" s="125" t="s">
        <v>306</v>
      </c>
      <c r="C8" s="125" t="s">
        <v>307</v>
      </c>
      <c r="D8" s="125" t="s">
        <v>308</v>
      </c>
      <c r="E8" s="173" t="s">
        <v>309</v>
      </c>
      <c r="F8" s="174"/>
      <c r="G8" s="173" t="s">
        <v>310</v>
      </c>
      <c r="H8" s="175"/>
      <c r="I8" s="175"/>
      <c r="J8" s="174"/>
      <c r="K8" s="125" t="s">
        <v>311</v>
      </c>
      <c r="L8" s="126" t="s">
        <v>312</v>
      </c>
    </row>
    <row r="9" spans="1:12">
      <c r="A9" s="127">
        <v>1</v>
      </c>
      <c r="B9" s="128">
        <v>2</v>
      </c>
      <c r="C9" s="128">
        <v>3</v>
      </c>
      <c r="D9" s="128">
        <v>4</v>
      </c>
      <c r="E9" s="176">
        <v>5</v>
      </c>
      <c r="F9" s="177"/>
      <c r="G9" s="176">
        <v>6</v>
      </c>
      <c r="H9" s="178"/>
      <c r="I9" s="178"/>
      <c r="J9" s="177"/>
      <c r="K9" s="128">
        <v>7</v>
      </c>
      <c r="L9" s="129">
        <v>8</v>
      </c>
    </row>
    <row r="10" spans="1:12">
      <c r="A10" s="130">
        <v>1</v>
      </c>
      <c r="B10" s="131">
        <v>742121</v>
      </c>
      <c r="C10" s="132" t="s">
        <v>313</v>
      </c>
      <c r="D10" s="131">
        <v>4</v>
      </c>
      <c r="E10" s="161" t="s">
        <v>314</v>
      </c>
      <c r="F10" s="163"/>
      <c r="G10" s="161" t="s">
        <v>315</v>
      </c>
      <c r="H10" s="162"/>
      <c r="I10" s="162"/>
      <c r="J10" s="163"/>
      <c r="K10" s="133" t="s">
        <v>316</v>
      </c>
      <c r="L10" s="133" t="str">
        <f>K10</f>
        <v>2.000.000</v>
      </c>
    </row>
    <row r="11" spans="1:12">
      <c r="A11" s="134"/>
      <c r="B11" s="135"/>
      <c r="C11" s="136"/>
      <c r="D11" s="136"/>
      <c r="E11" s="164"/>
      <c r="F11" s="165"/>
      <c r="G11" s="166" t="s">
        <v>317</v>
      </c>
      <c r="H11" s="167"/>
      <c r="I11" s="167"/>
      <c r="J11" s="168"/>
      <c r="K11" s="137"/>
      <c r="L11" s="137"/>
    </row>
    <row r="12" spans="1:12">
      <c r="A12" s="130">
        <v>2</v>
      </c>
      <c r="B12" s="131">
        <v>744121</v>
      </c>
      <c r="C12" s="132" t="s">
        <v>318</v>
      </c>
      <c r="D12" s="138">
        <v>8</v>
      </c>
      <c r="E12" s="161" t="s">
        <v>319</v>
      </c>
      <c r="F12" s="163"/>
      <c r="G12" s="161" t="s">
        <v>320</v>
      </c>
      <c r="H12" s="162"/>
      <c r="I12" s="162"/>
      <c r="J12" s="163"/>
      <c r="K12" s="133" t="s">
        <v>321</v>
      </c>
      <c r="L12" s="133" t="s">
        <v>322</v>
      </c>
    </row>
    <row r="13" spans="1:12">
      <c r="A13" s="139"/>
      <c r="B13" s="140"/>
      <c r="C13" s="141" t="s">
        <v>323</v>
      </c>
      <c r="D13" s="141"/>
      <c r="E13" s="158" t="s">
        <v>324</v>
      </c>
      <c r="F13" s="159"/>
      <c r="G13" s="158"/>
      <c r="H13" s="160"/>
      <c r="I13" s="160"/>
      <c r="J13" s="159"/>
      <c r="K13" s="142"/>
      <c r="L13" s="143"/>
    </row>
    <row r="14" spans="1:12">
      <c r="A14" s="139">
        <v>3</v>
      </c>
      <c r="B14" s="140">
        <v>742378</v>
      </c>
      <c r="C14" s="141" t="s">
        <v>325</v>
      </c>
      <c r="D14" s="140">
        <v>16</v>
      </c>
      <c r="E14" s="158" t="s">
        <v>326</v>
      </c>
      <c r="F14" s="159"/>
      <c r="G14" s="161" t="s">
        <v>320</v>
      </c>
      <c r="H14" s="162"/>
      <c r="I14" s="162"/>
      <c r="J14" s="163"/>
      <c r="K14" s="144" t="s">
        <v>327</v>
      </c>
      <c r="L14" s="144" t="str">
        <f>K14</f>
        <v>1.500.000</v>
      </c>
    </row>
    <row r="15" spans="1:12">
      <c r="A15" s="145">
        <f>A14+1</f>
        <v>4</v>
      </c>
      <c r="B15" s="146"/>
      <c r="C15" s="146"/>
      <c r="D15" s="146"/>
      <c r="E15" s="155"/>
      <c r="F15" s="156"/>
      <c r="G15" s="155"/>
      <c r="H15" s="157"/>
      <c r="I15" s="157"/>
      <c r="J15" s="156"/>
      <c r="K15" s="146"/>
      <c r="L15" s="147">
        <f t="shared" ref="L15:L29" si="0">SUM(K15:K15)</f>
        <v>0</v>
      </c>
    </row>
    <row r="16" spans="1:12">
      <c r="A16" s="145">
        <f t="shared" ref="A16:A29" si="1">A15+1</f>
        <v>5</v>
      </c>
      <c r="B16" s="146"/>
      <c r="C16" s="146"/>
      <c r="D16" s="146"/>
      <c r="E16" s="155"/>
      <c r="F16" s="156"/>
      <c r="G16" s="155"/>
      <c r="H16" s="157"/>
      <c r="I16" s="157"/>
      <c r="J16" s="156"/>
      <c r="K16" s="146"/>
      <c r="L16" s="147">
        <f t="shared" si="0"/>
        <v>0</v>
      </c>
    </row>
    <row r="17" spans="1:12">
      <c r="A17" s="145">
        <f t="shared" si="1"/>
        <v>6</v>
      </c>
      <c r="B17" s="146"/>
      <c r="C17" s="146"/>
      <c r="D17" s="146"/>
      <c r="E17" s="155"/>
      <c r="F17" s="156"/>
      <c r="G17" s="155"/>
      <c r="H17" s="157"/>
      <c r="I17" s="157"/>
      <c r="J17" s="156"/>
      <c r="K17" s="146"/>
      <c r="L17" s="147">
        <f t="shared" si="0"/>
        <v>0</v>
      </c>
    </row>
    <row r="18" spans="1:12">
      <c r="A18" s="145">
        <f t="shared" si="1"/>
        <v>7</v>
      </c>
      <c r="B18" s="146"/>
      <c r="C18" s="146"/>
      <c r="D18" s="146"/>
      <c r="E18" s="155"/>
      <c r="F18" s="156"/>
      <c r="G18" s="155"/>
      <c r="H18" s="157"/>
      <c r="I18" s="157"/>
      <c r="J18" s="156"/>
      <c r="K18" s="146"/>
      <c r="L18" s="147">
        <f t="shared" si="0"/>
        <v>0</v>
      </c>
    </row>
    <row r="19" spans="1:12">
      <c r="A19" s="145">
        <f t="shared" si="1"/>
        <v>8</v>
      </c>
      <c r="B19" s="146"/>
      <c r="C19" s="146"/>
      <c r="D19" s="146"/>
      <c r="E19" s="155"/>
      <c r="F19" s="156"/>
      <c r="G19" s="155"/>
      <c r="H19" s="157"/>
      <c r="I19" s="157"/>
      <c r="J19" s="156"/>
      <c r="K19" s="146"/>
      <c r="L19" s="147">
        <f t="shared" si="0"/>
        <v>0</v>
      </c>
    </row>
    <row r="20" spans="1:12">
      <c r="A20" s="145">
        <f t="shared" si="1"/>
        <v>9</v>
      </c>
      <c r="B20" s="146"/>
      <c r="C20" s="146"/>
      <c r="D20" s="146"/>
      <c r="E20" s="155"/>
      <c r="F20" s="156"/>
      <c r="G20" s="155"/>
      <c r="H20" s="157"/>
      <c r="I20" s="157"/>
      <c r="J20" s="156"/>
      <c r="K20" s="146"/>
      <c r="L20" s="147">
        <f t="shared" si="0"/>
        <v>0</v>
      </c>
    </row>
    <row r="21" spans="1:12">
      <c r="A21" s="145">
        <f t="shared" si="1"/>
        <v>10</v>
      </c>
      <c r="B21" s="146"/>
      <c r="C21" s="146"/>
      <c r="D21" s="146"/>
      <c r="E21" s="155"/>
      <c r="F21" s="156"/>
      <c r="G21" s="155"/>
      <c r="H21" s="157"/>
      <c r="I21" s="157"/>
      <c r="J21" s="156"/>
      <c r="K21" s="146"/>
      <c r="L21" s="147">
        <f t="shared" si="0"/>
        <v>0</v>
      </c>
    </row>
    <row r="22" spans="1:12">
      <c r="A22" s="145">
        <f t="shared" si="1"/>
        <v>11</v>
      </c>
      <c r="B22" s="146"/>
      <c r="C22" s="146"/>
      <c r="D22" s="146"/>
      <c r="E22" s="155"/>
      <c r="F22" s="156"/>
      <c r="G22" s="155"/>
      <c r="H22" s="157"/>
      <c r="I22" s="157"/>
      <c r="J22" s="156"/>
      <c r="K22" s="146"/>
      <c r="L22" s="147">
        <f t="shared" si="0"/>
        <v>0</v>
      </c>
    </row>
    <row r="23" spans="1:12">
      <c r="A23" s="145">
        <f t="shared" si="1"/>
        <v>12</v>
      </c>
      <c r="B23" s="146"/>
      <c r="C23" s="146"/>
      <c r="D23" s="146"/>
      <c r="E23" s="155"/>
      <c r="F23" s="156"/>
      <c r="G23" s="155"/>
      <c r="H23" s="157"/>
      <c r="I23" s="157"/>
      <c r="J23" s="156"/>
      <c r="K23" s="146"/>
      <c r="L23" s="147">
        <f t="shared" si="0"/>
        <v>0</v>
      </c>
    </row>
    <row r="24" spans="1:12">
      <c r="A24" s="145">
        <f t="shared" si="1"/>
        <v>13</v>
      </c>
      <c r="B24" s="146"/>
      <c r="C24" s="146"/>
      <c r="D24" s="146"/>
      <c r="E24" s="155"/>
      <c r="F24" s="156"/>
      <c r="G24" s="155"/>
      <c r="H24" s="157"/>
      <c r="I24" s="157"/>
      <c r="J24" s="156"/>
      <c r="K24" s="146"/>
      <c r="L24" s="147">
        <f t="shared" si="0"/>
        <v>0</v>
      </c>
    </row>
    <row r="25" spans="1:12">
      <c r="A25" s="145">
        <f t="shared" si="1"/>
        <v>14</v>
      </c>
      <c r="B25" s="146"/>
      <c r="C25" s="146"/>
      <c r="D25" s="146"/>
      <c r="E25" s="155"/>
      <c r="F25" s="156"/>
      <c r="G25" s="155"/>
      <c r="H25" s="157"/>
      <c r="I25" s="157"/>
      <c r="J25" s="156"/>
      <c r="K25" s="146"/>
      <c r="L25" s="147">
        <f t="shared" si="0"/>
        <v>0</v>
      </c>
    </row>
    <row r="26" spans="1:12">
      <c r="A26" s="145">
        <f t="shared" si="1"/>
        <v>15</v>
      </c>
      <c r="B26" s="146"/>
      <c r="C26" s="146"/>
      <c r="D26" s="146"/>
      <c r="E26" s="155"/>
      <c r="F26" s="156"/>
      <c r="G26" s="155"/>
      <c r="H26" s="157"/>
      <c r="I26" s="157"/>
      <c r="J26" s="156"/>
      <c r="K26" s="146"/>
      <c r="L26" s="147">
        <f t="shared" si="0"/>
        <v>0</v>
      </c>
    </row>
    <row r="27" spans="1:12">
      <c r="A27" s="145">
        <f t="shared" si="1"/>
        <v>16</v>
      </c>
      <c r="B27" s="146"/>
      <c r="C27" s="146"/>
      <c r="D27" s="146"/>
      <c r="E27" s="155"/>
      <c r="F27" s="156"/>
      <c r="G27" s="155"/>
      <c r="H27" s="157"/>
      <c r="I27" s="157"/>
      <c r="J27" s="156"/>
      <c r="K27" s="146"/>
      <c r="L27" s="147">
        <f t="shared" si="0"/>
        <v>0</v>
      </c>
    </row>
    <row r="28" spans="1:12">
      <c r="A28" s="145">
        <f t="shared" si="1"/>
        <v>17</v>
      </c>
      <c r="B28" s="146"/>
      <c r="C28" s="146"/>
      <c r="D28" s="146"/>
      <c r="E28" s="155"/>
      <c r="F28" s="156"/>
      <c r="G28" s="155"/>
      <c r="H28" s="157"/>
      <c r="I28" s="157"/>
      <c r="J28" s="156"/>
      <c r="K28" s="146"/>
      <c r="L28" s="147">
        <f t="shared" si="0"/>
        <v>0</v>
      </c>
    </row>
    <row r="29" spans="1:12">
      <c r="A29" s="145">
        <f t="shared" si="1"/>
        <v>18</v>
      </c>
      <c r="B29" s="146"/>
      <c r="C29" s="146"/>
      <c r="D29" s="146"/>
      <c r="E29" s="155"/>
      <c r="F29" s="156"/>
      <c r="G29" s="155"/>
      <c r="H29" s="157"/>
      <c r="I29" s="157"/>
      <c r="J29" s="156"/>
      <c r="K29" s="146"/>
      <c r="L29" s="147">
        <f t="shared" si="0"/>
        <v>0</v>
      </c>
    </row>
  </sheetData>
  <sheetProtection algorithmName="SHA-512" hashValue="plxmrlz92ZslF43qIMNKCwZaCfsS/lI4Jj12GwtQM5tfuKMysufUyO6NgO7bdD+KrcdFCI5CmvUU2lBsxoGJSA==" saltValue="qNNr5deIizA59CDgNOA2MQ==" spinCount="100000" sheet="1"/>
  <mergeCells count="46">
    <mergeCell ref="E4:J4"/>
    <mergeCell ref="E5:J5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8:F28"/>
    <mergeCell ref="G28:J28"/>
    <mergeCell ref="E29:F29"/>
    <mergeCell ref="G29:J29"/>
    <mergeCell ref="E25:F25"/>
    <mergeCell ref="G25:J25"/>
    <mergeCell ref="E26:F26"/>
    <mergeCell ref="G26:J26"/>
    <mergeCell ref="E27:F27"/>
    <mergeCell ref="G27:J27"/>
  </mergeCells>
  <pageMargins left="0.7" right="0.7" top="0.75" bottom="0.75" header="0.3" footer="0.3"/>
  <pageSetup paperSize="9" orientation="portrait" verticalDpi="0" r:id="rId1"/>
  <ignoredErrors>
    <ignoredError sqref="K10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4"/>
  <sheetViews>
    <sheetView workbookViewId="0">
      <selection activeCell="D7" sqref="D7"/>
    </sheetView>
  </sheetViews>
  <sheetFormatPr defaultRowHeight="13.2"/>
  <cols>
    <col min="2" max="2" width="5.5546875" bestFit="1" customWidth="1"/>
    <col min="3" max="3" width="51" customWidth="1"/>
    <col min="4" max="4" width="10.5546875" customWidth="1"/>
  </cols>
  <sheetData>
    <row r="5" spans="1:5">
      <c r="A5">
        <f>+[3]Sheet1!A6</f>
        <v>20100</v>
      </c>
      <c r="B5">
        <f>+[3]Sheet1!B6</f>
        <v>1</v>
      </c>
      <c r="C5" t="str">
        <f>+[3]Sheet1!C6</f>
        <v>НАРОДНА СКУПШТИНА</v>
      </c>
      <c r="D5">
        <f>+A5</f>
        <v>20100</v>
      </c>
      <c r="E5">
        <f>+IF($B5&lt;100,$B5,100)</f>
        <v>1</v>
      </c>
    </row>
    <row r="6" spans="1:5">
      <c r="A6">
        <f>+[3]Sheet1!A7</f>
        <v>10100</v>
      </c>
      <c r="B6">
        <f>+[3]Sheet1!B7</f>
        <v>2</v>
      </c>
      <c r="C6" t="str">
        <f>+[3]Sheet1!C7</f>
        <v>ПРЕДСЕДНИК РЕПУБЛИКЕ</v>
      </c>
      <c r="D6">
        <f t="shared" ref="D6:D69" si="0">+A6</f>
        <v>10100</v>
      </c>
      <c r="E6">
        <f t="shared" ref="E6:E69" si="1">+IF($B6&lt;100,$B6,100)</f>
        <v>2</v>
      </c>
    </row>
    <row r="7" spans="1:5">
      <c r="A7">
        <f>+[3]Sheet1!A8</f>
        <v>0</v>
      </c>
      <c r="B7">
        <f>+[3]Sheet1!B8</f>
        <v>3</v>
      </c>
      <c r="C7" t="str">
        <f>+[3]Sheet1!C8</f>
        <v>ВЛАДА</v>
      </c>
      <c r="E7">
        <f t="shared" si="1"/>
        <v>3</v>
      </c>
    </row>
    <row r="8" spans="1:5">
      <c r="A8">
        <f>+[3]Sheet1!A9</f>
        <v>30100</v>
      </c>
      <c r="B8">
        <f>+[3]Sheet1!B9</f>
        <v>4</v>
      </c>
      <c r="C8" t="str">
        <f>+[3]Sheet1!C9</f>
        <v>УСТАВНИ СУД</v>
      </c>
      <c r="D8">
        <f t="shared" si="0"/>
        <v>30100</v>
      </c>
      <c r="E8">
        <f t="shared" si="1"/>
        <v>4</v>
      </c>
    </row>
    <row r="9" spans="1:5">
      <c r="A9">
        <f>+[3]Sheet1!A10</f>
        <v>30200</v>
      </c>
      <c r="B9">
        <f>+[3]Sheet1!B10</f>
        <v>5</v>
      </c>
      <c r="C9" t="str">
        <f>+[3]Sheet1!C10</f>
        <v>ПРАВОСУДНИ ОРГАНИ</v>
      </c>
      <c r="D9">
        <f t="shared" si="0"/>
        <v>30200</v>
      </c>
      <c r="E9">
        <f t="shared" si="1"/>
        <v>5</v>
      </c>
    </row>
    <row r="10" spans="1:5">
      <c r="A10">
        <f>+[3]Sheet1!A11</f>
        <v>42700</v>
      </c>
      <c r="B10">
        <f>+[3]Sheet1!B11</f>
        <v>6</v>
      </c>
      <c r="C10" t="str">
        <f>+[3]Sheet1!C11</f>
        <v>ЗАШТИТНИК ГРАЂАНА</v>
      </c>
      <c r="D10">
        <f t="shared" si="0"/>
        <v>42700</v>
      </c>
      <c r="E10">
        <f t="shared" si="1"/>
        <v>6</v>
      </c>
    </row>
    <row r="11" spans="1:5">
      <c r="A11">
        <f>+[3]Sheet1!A12</f>
        <v>20102</v>
      </c>
      <c r="B11">
        <f>+[3]Sheet1!B12</f>
        <v>7</v>
      </c>
      <c r="C11" t="str">
        <f>+[3]Sheet1!C12</f>
        <v>ДРЖАВНА РЕВИЗОРСКА ИНСТИТУЦИЈА</v>
      </c>
      <c r="D11">
        <f t="shared" si="0"/>
        <v>20102</v>
      </c>
      <c r="E11">
        <f t="shared" si="1"/>
        <v>7</v>
      </c>
    </row>
    <row r="12" spans="1:5">
      <c r="A12">
        <f>+[3]Sheet1!A13</f>
        <v>61030</v>
      </c>
      <c r="B12">
        <f>+[3]Sheet1!B13</f>
        <v>8</v>
      </c>
      <c r="C12" t="str">
        <f>+[3]Sheet1!C13</f>
        <v>МИНИСТАРСТВО СПОЉНИХ ПОСЛОВА</v>
      </c>
      <c r="D12">
        <f t="shared" si="0"/>
        <v>61030</v>
      </c>
      <c r="E12">
        <f t="shared" si="1"/>
        <v>8</v>
      </c>
    </row>
    <row r="13" spans="1:5">
      <c r="A13">
        <f>+[3]Sheet1!A14</f>
        <v>61040</v>
      </c>
      <c r="B13">
        <f>+[3]Sheet1!B14</f>
        <v>9</v>
      </c>
      <c r="C13" t="str">
        <f>+[3]Sheet1!C14</f>
        <v>МИНИСТАРСТВО ОДБРАНЕ</v>
      </c>
      <c r="D13">
        <f t="shared" si="0"/>
        <v>61040</v>
      </c>
      <c r="E13">
        <f t="shared" si="1"/>
        <v>9</v>
      </c>
    </row>
    <row r="14" spans="1:5">
      <c r="A14">
        <f>+[3]Sheet1!A15</f>
        <v>10600</v>
      </c>
      <c r="B14">
        <f>+[3]Sheet1!B15</f>
        <v>10</v>
      </c>
      <c r="C14" t="str">
        <f>+[3]Sheet1!C15</f>
        <v>МИНИСТАРСТВО УНУТРАШЊИХ ПОСЛОВА</v>
      </c>
      <c r="D14">
        <f t="shared" si="0"/>
        <v>10600</v>
      </c>
      <c r="E14">
        <f t="shared" si="1"/>
        <v>10</v>
      </c>
    </row>
    <row r="15" spans="1:5">
      <c r="A15">
        <f>+[3]Sheet1!A16</f>
        <v>41300</v>
      </c>
      <c r="B15">
        <f>+[3]Sheet1!B16</f>
        <v>11</v>
      </c>
      <c r="C15" t="str">
        <f>+[3]Sheet1!C16</f>
        <v>БЕЗБЕДНОСНО ИНФОРМАТИВНА АГЕНЦИЈА</v>
      </c>
      <c r="D15">
        <f t="shared" si="0"/>
        <v>41300</v>
      </c>
      <c r="E15">
        <f t="shared" si="1"/>
        <v>11</v>
      </c>
    </row>
    <row r="16" spans="1:5">
      <c r="A16">
        <f>+[3]Sheet1!A17</f>
        <v>10500</v>
      </c>
      <c r="B16">
        <f>+[3]Sheet1!B17</f>
        <v>12</v>
      </c>
      <c r="C16" t="str">
        <f>+[3]Sheet1!C17</f>
        <v>МИНИСТАРСТВО ФИНАНСИЈА</v>
      </c>
      <c r="D16">
        <f t="shared" si="0"/>
        <v>10500</v>
      </c>
      <c r="E16">
        <f t="shared" si="1"/>
        <v>12</v>
      </c>
    </row>
    <row r="17" spans="1:5">
      <c r="A17">
        <f>+[3]Sheet1!A18</f>
        <v>10300</v>
      </c>
      <c r="B17">
        <f>+[3]Sheet1!B18</f>
        <v>13</v>
      </c>
      <c r="C17" t="str">
        <f>+[3]Sheet1!C18</f>
        <v>МИНИСТАРСТВО ПРАВДЕ</v>
      </c>
      <c r="D17">
        <f t="shared" si="0"/>
        <v>10300</v>
      </c>
      <c r="E17">
        <f t="shared" si="1"/>
        <v>13</v>
      </c>
    </row>
    <row r="18" spans="1:5">
      <c r="A18">
        <f>+[3]Sheet1!A19</f>
        <v>10700</v>
      </c>
      <c r="B18">
        <f>+[3]Sheet1!B19</f>
        <v>14</v>
      </c>
      <c r="C18" t="str">
        <f>+[3]Sheet1!C19</f>
        <v>МИНИСТАРСТВО ПОЉОПРИВРЕДЕ, ШУМАРСТВА И ВОДОПРИВРЕДЕ</v>
      </c>
      <c r="D18">
        <f t="shared" si="0"/>
        <v>10700</v>
      </c>
      <c r="E18">
        <f t="shared" si="1"/>
        <v>14</v>
      </c>
    </row>
    <row r="19" spans="1:5">
      <c r="A19">
        <f>+[3]Sheet1!A20</f>
        <v>13000</v>
      </c>
      <c r="B19">
        <f>+[3]Sheet1!B20</f>
        <v>15</v>
      </c>
      <c r="C19" t="str">
        <f>+[3]Sheet1!C20</f>
        <v>MИНИСТАРСТВО ЕКОНОМИЈЕ И РЕГИОНАЛНОГ РАЗВОЈА</v>
      </c>
      <c r="D19">
        <f t="shared" si="0"/>
        <v>13000</v>
      </c>
      <c r="E19">
        <f t="shared" si="1"/>
        <v>15</v>
      </c>
    </row>
    <row r="20" spans="1:5">
      <c r="A20">
        <f>+[3]Sheet1!A21</f>
        <v>10900</v>
      </c>
      <c r="B20">
        <f>+[3]Sheet1!B21</f>
        <v>16</v>
      </c>
      <c r="C20" t="str">
        <f>+[3]Sheet1!C21</f>
        <v>МИНИСТАРСТВО РУДАРСТВА И ЕНЕРГЕТИКЕ</v>
      </c>
      <c r="D20">
        <f t="shared" si="0"/>
        <v>10900</v>
      </c>
      <c r="E20">
        <f t="shared" si="1"/>
        <v>16</v>
      </c>
    </row>
    <row r="21" spans="1:5">
      <c r="A21">
        <f>+[3]Sheet1!A22</f>
        <v>13100</v>
      </c>
      <c r="B21">
        <f>+[3]Sheet1!B22</f>
        <v>17</v>
      </c>
      <c r="C21" t="str">
        <f>+[3]Sheet1!C22</f>
        <v>MИНИСТАРСТВО ЗА ИНФРАСТРУКТУРУ</v>
      </c>
      <c r="D21">
        <f t="shared" si="0"/>
        <v>13100</v>
      </c>
      <c r="E21">
        <f t="shared" si="1"/>
        <v>17</v>
      </c>
    </row>
    <row r="22" spans="1:5">
      <c r="A22">
        <f>+[3]Sheet1!A23</f>
        <v>13200</v>
      </c>
      <c r="B22">
        <f>+[3]Sheet1!B23</f>
        <v>18</v>
      </c>
      <c r="C22" t="str">
        <f>+[3]Sheet1!C23</f>
        <v>МИНИСТАРСТВО ЗА ТЕЛЕКОМУНИКАЦИЈЕ И ИНФОРМАЦИОНО ДРУШТВО</v>
      </c>
      <c r="D22">
        <f t="shared" si="0"/>
        <v>13200</v>
      </c>
      <c r="E22">
        <f t="shared" si="1"/>
        <v>18</v>
      </c>
    </row>
    <row r="23" spans="1:5">
      <c r="A23">
        <f>+[3]Sheet1!A24</f>
        <v>13400</v>
      </c>
      <c r="B23">
        <f>+[3]Sheet1!B24</f>
        <v>19</v>
      </c>
      <c r="C23" t="str">
        <f>+[3]Sheet1!C24</f>
        <v>МИНИСТАРСТВО РАДА И СОЦИЈАЛНЕ ПОЛИТИКЕ</v>
      </c>
      <c r="D23">
        <f t="shared" si="0"/>
        <v>13400</v>
      </c>
      <c r="E23">
        <f t="shared" si="1"/>
        <v>19</v>
      </c>
    </row>
    <row r="24" spans="1:5">
      <c r="A24">
        <f>+[3]Sheet1!A25</f>
        <v>13500</v>
      </c>
      <c r="B24">
        <f>+[3]Sheet1!B25</f>
        <v>20</v>
      </c>
      <c r="C24" t="str">
        <f>+[3]Sheet1!C25</f>
        <v>МИНИСТАРСТВО ЗА НАУКУ И ТЕХНОЛОШКИ РАЗВОЈ</v>
      </c>
      <c r="D24">
        <f t="shared" si="0"/>
        <v>13500</v>
      </c>
      <c r="E24">
        <f t="shared" si="1"/>
        <v>20</v>
      </c>
    </row>
    <row r="25" spans="1:5" ht="14.25" customHeight="1">
      <c r="A25">
        <f>+[3]Sheet1!A26</f>
        <v>14000</v>
      </c>
      <c r="B25">
        <f>+[3]Sheet1!B26</f>
        <v>21</v>
      </c>
      <c r="C25" t="str">
        <f>+[3]Sheet1!C26</f>
        <v>МИНИСТАРСТВО ЖИВОТНЕ СРЕДИНЕ И ПРОСТОРНОГ ПЛАНИРАЊА</v>
      </c>
      <c r="D25">
        <f t="shared" si="0"/>
        <v>14000</v>
      </c>
      <c r="E25">
        <f t="shared" si="1"/>
        <v>21</v>
      </c>
    </row>
    <row r="26" spans="1:5">
      <c r="A26">
        <f>+[3]Sheet1!A27</f>
        <v>13800</v>
      </c>
      <c r="B26">
        <f>+[3]Sheet1!B27</f>
        <v>22</v>
      </c>
      <c r="C26" t="str">
        <f>+[3]Sheet1!C27</f>
        <v>МИНИСТАРСТВО ОМЛАДИНЕ И СПОРТА</v>
      </c>
      <c r="D26">
        <f t="shared" si="0"/>
        <v>13800</v>
      </c>
      <c r="E26">
        <f t="shared" si="1"/>
        <v>22</v>
      </c>
    </row>
    <row r="27" spans="1:5">
      <c r="A27">
        <f>+[3]Sheet1!A28</f>
        <v>11800</v>
      </c>
      <c r="B27">
        <f>+[3]Sheet1!B28</f>
        <v>23</v>
      </c>
      <c r="C27" t="str">
        <f>+[3]Sheet1!C28</f>
        <v>МИНИСТАРСТВО КУЛТУРЕ</v>
      </c>
      <c r="D27">
        <f t="shared" si="0"/>
        <v>11800</v>
      </c>
      <c r="E27">
        <f t="shared" si="1"/>
        <v>23</v>
      </c>
    </row>
    <row r="28" spans="1:5">
      <c r="A28">
        <f>+[3]Sheet1!A29</f>
        <v>12300</v>
      </c>
      <c r="B28">
        <f>+[3]Sheet1!B29</f>
        <v>24</v>
      </c>
      <c r="C28" t="str">
        <f>+[3]Sheet1!C29</f>
        <v>МИНИСТАРСТВО ЗА ДИЈАСПОРУ</v>
      </c>
      <c r="D28">
        <f t="shared" si="0"/>
        <v>12300</v>
      </c>
      <c r="E28">
        <f t="shared" si="1"/>
        <v>24</v>
      </c>
    </row>
    <row r="29" spans="1:5">
      <c r="A29">
        <f>+[3]Sheet1!A30</f>
        <v>13900</v>
      </c>
      <c r="B29">
        <f>+[3]Sheet1!B30</f>
        <v>25</v>
      </c>
      <c r="C29" t="str">
        <f>+[3]Sheet1!C30</f>
        <v>МИНИСТАРСТВО ЗА КОСОВО И МЕТОХИЈУ</v>
      </c>
      <c r="D29">
        <f t="shared" si="0"/>
        <v>13900</v>
      </c>
      <c r="E29">
        <f t="shared" si="1"/>
        <v>25</v>
      </c>
    </row>
    <row r="30" spans="1:5">
      <c r="A30">
        <f>+[3]Sheet1!A31</f>
        <v>14200</v>
      </c>
      <c r="B30">
        <f>+[3]Sheet1!B31</f>
        <v>26</v>
      </c>
      <c r="C30" t="str">
        <f>+[3]Sheet1!C31</f>
        <v>МИНИСТАРСТВО ЗА ЉУДСКА И МАЊИНСКА ПРАВА</v>
      </c>
      <c r="D30">
        <f t="shared" si="0"/>
        <v>14200</v>
      </c>
      <c r="E30">
        <f t="shared" si="1"/>
        <v>26</v>
      </c>
    </row>
    <row r="31" spans="1:5">
      <c r="A31">
        <f>+[3]Sheet1!A32</f>
        <v>14100</v>
      </c>
      <c r="B31">
        <f>+[3]Sheet1!B32</f>
        <v>27</v>
      </c>
      <c r="C31" t="str">
        <f>+[3]Sheet1!C32</f>
        <v>МИНИСТАРСТВО ЗА НАЦИОНАЛНИ ИНВЕСТИЦИОНИ ПЛАН</v>
      </c>
      <c r="D31">
        <f t="shared" si="0"/>
        <v>14100</v>
      </c>
      <c r="E31">
        <f t="shared" si="1"/>
        <v>27</v>
      </c>
    </row>
    <row r="32" spans="1:5">
      <c r="A32">
        <f>+[3]Sheet1!A33</f>
        <v>40100</v>
      </c>
      <c r="B32">
        <f>+[3]Sheet1!B33</f>
        <v>28</v>
      </c>
      <c r="C32" t="str">
        <f>+[3]Sheet1!C33</f>
        <v>РЕПУБЛИЧКИ СЕКРЕТАРИЈАТ ЗА ЗАКОНОДАВСТВО</v>
      </c>
      <c r="D32">
        <f t="shared" si="0"/>
        <v>40100</v>
      </c>
      <c r="E32">
        <f t="shared" si="1"/>
        <v>28</v>
      </c>
    </row>
    <row r="33" spans="1:5">
      <c r="A33">
        <f>+[3]Sheet1!A34</f>
        <v>40300</v>
      </c>
      <c r="B33">
        <f>+[3]Sheet1!B34</f>
        <v>29</v>
      </c>
      <c r="C33" t="str">
        <f>+[3]Sheet1!C34</f>
        <v>РЕПУБЛИЧКИ ЗАВОД ЗА РАЗВОЈ</v>
      </c>
      <c r="D33">
        <f t="shared" si="0"/>
        <v>40300</v>
      </c>
      <c r="E33">
        <f t="shared" si="1"/>
        <v>29</v>
      </c>
    </row>
    <row r="34" spans="1:5">
      <c r="A34">
        <f>+[3]Sheet1!A35</f>
        <v>40400</v>
      </c>
      <c r="B34">
        <f>+[3]Sheet1!B35</f>
        <v>30</v>
      </c>
      <c r="C34" t="str">
        <f>+[3]Sheet1!C35</f>
        <v>РЕПУБЛИЧКИ ЗАВОД ЗА СТАТИСТИКУ</v>
      </c>
      <c r="D34">
        <f t="shared" si="0"/>
        <v>40400</v>
      </c>
      <c r="E34">
        <f t="shared" si="1"/>
        <v>30</v>
      </c>
    </row>
    <row r="35" spans="1:5">
      <c r="A35">
        <f>+[3]Sheet1!A36</f>
        <v>40500</v>
      </c>
      <c r="B35">
        <f>+[3]Sheet1!B36</f>
        <v>31</v>
      </c>
      <c r="C35" t="str">
        <f>+[3]Sheet1!C36</f>
        <v>РЕПУБЛИЧКИ ХИДРОМЕТЕОРОЛОШКИ ЗАВОД</v>
      </c>
      <c r="D35">
        <f t="shared" si="0"/>
        <v>40500</v>
      </c>
      <c r="E35">
        <f t="shared" si="1"/>
        <v>31</v>
      </c>
    </row>
    <row r="36" spans="1:5">
      <c r="A36">
        <f>+[3]Sheet1!A37</f>
        <v>40600</v>
      </c>
      <c r="B36">
        <f>+[3]Sheet1!B37</f>
        <v>32</v>
      </c>
      <c r="C36" t="str">
        <f>+[3]Sheet1!C37</f>
        <v>РЕПУБЛИЧКИ ГЕОДЕТСКИ ЗАВОД</v>
      </c>
      <c r="D36">
        <f t="shared" si="0"/>
        <v>40600</v>
      </c>
      <c r="E36">
        <f t="shared" si="1"/>
        <v>32</v>
      </c>
    </row>
    <row r="37" spans="1:5">
      <c r="A37">
        <f>+[3]Sheet1!A38</f>
        <v>40800</v>
      </c>
      <c r="B37">
        <f>+[3]Sheet1!B38</f>
        <v>33</v>
      </c>
      <c r="C37" t="str">
        <f>+[3]Sheet1!C38</f>
        <v>РЕПУБЛИЧКИ СЕИЗМОЛОШКИ ЗАВОД</v>
      </c>
      <c r="D37">
        <f t="shared" si="0"/>
        <v>40800</v>
      </c>
      <c r="E37">
        <f t="shared" si="1"/>
        <v>33</v>
      </c>
    </row>
    <row r="38" spans="1:5">
      <c r="A38">
        <f>+[3]Sheet1!A39</f>
        <v>40700</v>
      </c>
      <c r="B38">
        <f>+[3]Sheet1!B39</f>
        <v>34</v>
      </c>
      <c r="C38" t="str">
        <f>+[3]Sheet1!C39</f>
        <v>РЕПУБЛИЧКА ДИРЕКЦИЈА ЗА ИМОВИНУ РЕПУБЛИКЕ СРБИЈЕ</v>
      </c>
      <c r="D38">
        <f t="shared" si="0"/>
        <v>40700</v>
      </c>
      <c r="E38">
        <f t="shared" si="1"/>
        <v>34</v>
      </c>
    </row>
    <row r="39" spans="1:5">
      <c r="A39">
        <f>+[3]Sheet1!A40</f>
        <v>11601</v>
      </c>
      <c r="B39">
        <f>+[3]Sheet1!B40</f>
        <v>35</v>
      </c>
      <c r="C39" t="str">
        <f>+[3]Sheet1!C40</f>
        <v>РЕПУБЛИЧКИ ЗАВОД ЗА ИНФОРМАТИКУ И ИНТЕРНЕТ</v>
      </c>
      <c r="D39">
        <f t="shared" si="0"/>
        <v>11601</v>
      </c>
      <c r="E39">
        <f t="shared" si="1"/>
        <v>35</v>
      </c>
    </row>
    <row r="40" spans="1:5">
      <c r="A40">
        <f>+[3]Sheet1!A41</f>
        <v>11301</v>
      </c>
      <c r="B40">
        <f>+[3]Sheet1!B41</f>
        <v>36</v>
      </c>
      <c r="C40" t="str">
        <f>+[3]Sheet1!C41</f>
        <v>АГЕНЦИЈА ЗА СТРАНА УЛАГАЊА И ПРОМОЦИЈУ ИЗВОЗА</v>
      </c>
      <c r="D40">
        <f t="shared" si="0"/>
        <v>11301</v>
      </c>
      <c r="E40">
        <f t="shared" si="1"/>
        <v>36</v>
      </c>
    </row>
    <row r="41" spans="1:5">
      <c r="A41">
        <f>+[3]Sheet1!A42</f>
        <v>10202</v>
      </c>
      <c r="B41">
        <f>+[3]Sheet1!B42</f>
        <v>37</v>
      </c>
      <c r="C41" t="str">
        <f>+[3]Sheet1!C42</f>
        <v>ЦЕНТАР ЗА РАЗМИНИРАЊЕ</v>
      </c>
      <c r="D41">
        <f t="shared" si="0"/>
        <v>10202</v>
      </c>
      <c r="E41">
        <f t="shared" si="1"/>
        <v>37</v>
      </c>
    </row>
    <row r="42" spans="1:5">
      <c r="A42">
        <f>+[3]Sheet1!A43</f>
        <v>64040</v>
      </c>
      <c r="B42">
        <f>+[3]Sheet1!B43</f>
        <v>38</v>
      </c>
      <c r="C42" t="str">
        <f>+[3]Sheet1!C43</f>
        <v>ЗАВОД ЗА ИНТЕЛЕКТУАЛНУ СВОЈИНУ</v>
      </c>
      <c r="D42">
        <f t="shared" si="0"/>
        <v>64040</v>
      </c>
      <c r="E42">
        <f t="shared" si="1"/>
        <v>38</v>
      </c>
    </row>
    <row r="43" spans="1:5">
      <c r="A43">
        <f>+[3]Sheet1!A44</f>
        <v>12401</v>
      </c>
      <c r="B43">
        <f>+[3]Sheet1!B44</f>
        <v>39</v>
      </c>
      <c r="C43" t="str">
        <f>+[3]Sheet1!C44</f>
        <v>ДИРЕКЦИЈА ЗА УНУТРАШЊЕ ПЛОВНЕ ПУТЕВЕ - ПЛОВПУТ</v>
      </c>
      <c r="D43">
        <f t="shared" si="0"/>
        <v>12401</v>
      </c>
      <c r="E43">
        <f t="shared" si="1"/>
        <v>39</v>
      </c>
    </row>
    <row r="44" spans="1:5">
      <c r="A44">
        <f>+[3]Sheet1!A45</f>
        <v>12408</v>
      </c>
      <c r="B44">
        <f>+[3]Sheet1!B45</f>
        <v>40</v>
      </c>
      <c r="C44" t="str">
        <f>+[3]Sheet1!C45</f>
        <v>ГЕОМАГНЕТСКИ ЗАВОД</v>
      </c>
      <c r="D44">
        <f t="shared" si="0"/>
        <v>12408</v>
      </c>
      <c r="E44">
        <f t="shared" si="1"/>
        <v>40</v>
      </c>
    </row>
    <row r="45" spans="1:5">
      <c r="A45">
        <f>+[3]Sheet1!A46</f>
        <v>50011</v>
      </c>
      <c r="B45">
        <f>+[3]Sheet1!B46</f>
        <v>41</v>
      </c>
      <c r="C45" t="str">
        <f>+[3]Sheet1!C46</f>
        <v>ЗАВОД ЗА СОЦИЈАЛНО ОСИГУРАЊЕ</v>
      </c>
      <c r="D45">
        <f t="shared" si="0"/>
        <v>50011</v>
      </c>
      <c r="E45">
        <f t="shared" si="1"/>
        <v>41</v>
      </c>
    </row>
    <row r="46" spans="1:5">
      <c r="A46">
        <f>+[3]Sheet1!A47</f>
        <v>42300</v>
      </c>
      <c r="B46">
        <f>+[3]Sheet1!B47</f>
        <v>42</v>
      </c>
      <c r="C46" t="str">
        <f>+[3]Sheet1!C47</f>
        <v>СРПСКА АКАДЕМИЈА НАУКА И УМЕТНОСТИ</v>
      </c>
      <c r="D46">
        <f t="shared" si="0"/>
        <v>42300</v>
      </c>
      <c r="E46">
        <f t="shared" si="1"/>
        <v>42</v>
      </c>
    </row>
    <row r="47" spans="1:5">
      <c r="A47">
        <f>+[3]Sheet1!A48</f>
        <v>41200</v>
      </c>
      <c r="B47">
        <f>+[3]Sheet1!B48</f>
        <v>43</v>
      </c>
      <c r="C47" t="str">
        <f>+[3]Sheet1!C48</f>
        <v>УПРАВА ЗА ЈАВНЕ НАБАВКЕ</v>
      </c>
      <c r="D47">
        <f t="shared" si="0"/>
        <v>41200</v>
      </c>
      <c r="E47">
        <f t="shared" si="1"/>
        <v>43</v>
      </c>
    </row>
    <row r="48" spans="1:5">
      <c r="A48">
        <f>+[3]Sheet1!A49</f>
        <v>41600</v>
      </c>
      <c r="B48">
        <f>+[3]Sheet1!B49</f>
        <v>44</v>
      </c>
      <c r="C48" t="str">
        <f>+[3]Sheet1!C49</f>
        <v>КОМИСИЈА ЗА ИСПИТИВАЊЕ ОДГОВОРНОСТИ ЗА КРШЕЊЕ
ЉУДСКИХ ПРАВА</v>
      </c>
      <c r="D48">
        <f t="shared" si="0"/>
        <v>41600</v>
      </c>
      <c r="E48">
        <f t="shared" si="1"/>
        <v>44</v>
      </c>
    </row>
    <row r="49" spans="1:5">
      <c r="A49">
        <f>+[3]Sheet1!A50</f>
        <v>10902</v>
      </c>
      <c r="B49">
        <f>+[3]Sheet1!B50</f>
        <v>45</v>
      </c>
      <c r="C49" t="str">
        <f>+[3]Sheet1!C50</f>
        <v>АГЕНЦИЈА ЗА РУДАРСТВО</v>
      </c>
      <c r="D49">
        <f t="shared" si="0"/>
        <v>10902</v>
      </c>
      <c r="E49">
        <f t="shared" si="1"/>
        <v>45</v>
      </c>
    </row>
    <row r="50" spans="1:5">
      <c r="A50">
        <f>+[3]Sheet1!A51</f>
        <v>40900</v>
      </c>
      <c r="B50">
        <f>+[3]Sheet1!B51</f>
        <v>46</v>
      </c>
      <c r="C50" t="str">
        <f>+[3]Sheet1!C51</f>
        <v>АГЕНЦИЈА ЗА РЕЦИКЛАЖУ</v>
      </c>
      <c r="D50">
        <f t="shared" si="0"/>
        <v>40900</v>
      </c>
      <c r="E50">
        <f t="shared" si="1"/>
        <v>46</v>
      </c>
    </row>
    <row r="51" spans="1:5">
      <c r="A51">
        <f>+[3]Sheet1!A52</f>
        <v>10901</v>
      </c>
      <c r="B51">
        <f>+[3]Sheet1!B52</f>
        <v>47</v>
      </c>
      <c r="C51" t="str">
        <f>+[3]Sheet1!C52</f>
        <v>АГЕНЦИЈА ЗА ЕНЕРГЕТСКУ ЕФИКАСНОСТ</v>
      </c>
      <c r="D51">
        <f t="shared" si="0"/>
        <v>10901</v>
      </c>
      <c r="E51">
        <f t="shared" si="1"/>
        <v>47</v>
      </c>
    </row>
    <row r="52" spans="1:5">
      <c r="A52">
        <f>+[3]Sheet1!A53</f>
        <v>41000</v>
      </c>
      <c r="B52">
        <f>+[3]Sheet1!B53</f>
        <v>48</v>
      </c>
      <c r="C52" t="str">
        <f>+[3]Sheet1!C53</f>
        <v>КОМЕСАРИЈАТ ЗА ИЗБЕГЛИЦЕ</v>
      </c>
      <c r="D52">
        <f t="shared" si="0"/>
        <v>41000</v>
      </c>
      <c r="E52">
        <f t="shared" si="1"/>
        <v>48</v>
      </c>
    </row>
    <row r="53" spans="1:5">
      <c r="A53">
        <f>+[3]Sheet1!A54</f>
        <v>42500</v>
      </c>
      <c r="B53">
        <f>+[3]Sheet1!B54</f>
        <v>49</v>
      </c>
      <c r="C53" t="str">
        <f>+[3]Sheet1!C54</f>
        <v>РЕПУБЛИЧКИ ОДБОР ЗА РЕШАВАЊЕ О СУКОБУ ИНТЕРЕСА</v>
      </c>
      <c r="D53">
        <f t="shared" si="0"/>
        <v>42500</v>
      </c>
      <c r="E53">
        <f t="shared" si="1"/>
        <v>49</v>
      </c>
    </row>
    <row r="54" spans="1:5">
      <c r="A54">
        <f>+[3]Sheet1!A55</f>
        <v>43200</v>
      </c>
      <c r="B54">
        <f>+[3]Sheet1!B55</f>
        <v>50</v>
      </c>
      <c r="C54" t="str">
        <f>+[3]Sheet1!C55</f>
        <v>АГЕНЦИЈА ЗА БОРБУ ПРОТИВ КОРУПЦИЈЕ</v>
      </c>
      <c r="D54">
        <f t="shared" si="0"/>
        <v>43200</v>
      </c>
      <c r="E54">
        <f t="shared" si="1"/>
        <v>50</v>
      </c>
    </row>
    <row r="55" spans="1:5">
      <c r="A55">
        <f>+[3]Sheet1!A56</f>
        <v>42600</v>
      </c>
      <c r="B55">
        <f>+[3]Sheet1!B56</f>
        <v>51</v>
      </c>
      <c r="C55" t="str">
        <f>+[3]Sheet1!C56</f>
        <v>ПОВЕРЕНИК ЗА ИНФОРМАЦИЈЕ ОД ЈАВНОГ ЗНАЧАЈА И ЗАШТИТУ ПОДАТАКА О ЛИЧНОСТИ</v>
      </c>
      <c r="D55">
        <f t="shared" si="0"/>
        <v>42600</v>
      </c>
      <c r="E55">
        <f t="shared" si="1"/>
        <v>51</v>
      </c>
    </row>
    <row r="56" spans="1:5">
      <c r="A56">
        <f>+[3]Sheet1!A57</f>
        <v>43100</v>
      </c>
      <c r="B56">
        <f>+[3]Sheet1!B57</f>
        <v>52</v>
      </c>
      <c r="C56" t="str">
        <f>+[3]Sheet1!C57</f>
        <v>ДИРЕКЦИЈА ЗА РЕСТИТУЦИЈУ</v>
      </c>
      <c r="D56">
        <f t="shared" si="0"/>
        <v>43100</v>
      </c>
      <c r="E56">
        <f t="shared" si="1"/>
        <v>52</v>
      </c>
    </row>
    <row r="57" spans="1:5">
      <c r="A57">
        <f>+[3]Sheet1!A58</f>
        <v>12500</v>
      </c>
      <c r="B57">
        <f>+[3]Sheet1!B58</f>
        <v>53</v>
      </c>
      <c r="C57" t="str">
        <f>+[3]Sheet1!C58</f>
        <v>ДИРЕКЦИЈА ЗА ЖЕЛЕЗНИЦУ</v>
      </c>
      <c r="D57">
        <f t="shared" si="0"/>
        <v>12500</v>
      </c>
      <c r="E57">
        <f t="shared" si="1"/>
        <v>53</v>
      </c>
    </row>
    <row r="58" spans="1:5">
      <c r="A58">
        <f>+[3]Sheet1!A59</f>
        <v>42800</v>
      </c>
      <c r="B58">
        <f>+[3]Sheet1!B59</f>
        <v>54</v>
      </c>
      <c r="C58" t="str">
        <f>+[3]Sheet1!C59</f>
        <v>РЕПУБЛИЧКА АГЕНЦИЈА ЗА МИРНО РЕШАВАЊЕ РАДНИХ СПОРОВА</v>
      </c>
      <c r="D58">
        <f t="shared" si="0"/>
        <v>42800</v>
      </c>
      <c r="E58">
        <f t="shared" si="1"/>
        <v>54</v>
      </c>
    </row>
    <row r="59" spans="1:5">
      <c r="A59">
        <f>+[3]Sheet1!A60</f>
        <v>41100</v>
      </c>
      <c r="B59">
        <f>+[3]Sheet1!B60</f>
        <v>55</v>
      </c>
      <c r="C59" t="str">
        <f>+[3]Sheet1!C60</f>
        <v>УПРАВА ЗА ЗАЈЕДНИЧКЕ ПОСЛОВЕ РЕПУБЛИЧКИХ ОРГАНА</v>
      </c>
      <c r="D59">
        <f t="shared" si="0"/>
        <v>41100</v>
      </c>
      <c r="E59">
        <f t="shared" si="1"/>
        <v>55</v>
      </c>
    </row>
    <row r="60" spans="1:5">
      <c r="A60">
        <f>+[3]Sheet1!A61</f>
        <v>0</v>
      </c>
      <c r="B60">
        <f>+[3]Sheet1!B61</f>
        <v>56</v>
      </c>
      <c r="C60" t="str">
        <f>+[3]Sheet1!C61</f>
        <v>УПРАВНИ ОКРУЗИ</v>
      </c>
      <c r="E60">
        <f t="shared" si="1"/>
        <v>56</v>
      </c>
    </row>
    <row r="61" spans="1:5">
      <c r="A61">
        <f>+[3]Sheet1!A62</f>
        <v>13300</v>
      </c>
      <c r="B61">
        <f>+[3]Sheet1!B62</f>
        <v>57</v>
      </c>
      <c r="C61" t="str">
        <f>+[3]Sheet1!C62</f>
        <v>МИНИСТАРСТВО ТРГОВИНЕ И УСЛУГА</v>
      </c>
      <c r="D61">
        <f t="shared" si="0"/>
        <v>13300</v>
      </c>
      <c r="E61">
        <f t="shared" si="1"/>
        <v>57</v>
      </c>
    </row>
    <row r="62" spans="1:5">
      <c r="A62">
        <f>+[3]Sheet1!A63</f>
        <v>11900</v>
      </c>
      <c r="B62">
        <f>+[3]Sheet1!B63</f>
        <v>58</v>
      </c>
      <c r="C62" t="str">
        <f>+[3]Sheet1!C63</f>
        <v>МИНИСТАРСТВО ЗДРАВЉА</v>
      </c>
      <c r="D62">
        <f t="shared" si="0"/>
        <v>11900</v>
      </c>
      <c r="E62">
        <f t="shared" si="1"/>
        <v>58</v>
      </c>
    </row>
    <row r="63" spans="1:5">
      <c r="A63">
        <f>+[3]Sheet1!A64</f>
        <v>13700</v>
      </c>
      <c r="B63">
        <f>+[3]Sheet1!B64</f>
        <v>59</v>
      </c>
      <c r="C63" t="str">
        <f>+[3]Sheet1!C64</f>
        <v>МИНИСТАРСТВО ПРОСВЕТЕ</v>
      </c>
      <c r="D63">
        <f t="shared" si="0"/>
        <v>13700</v>
      </c>
      <c r="E63">
        <f t="shared" si="1"/>
        <v>59</v>
      </c>
    </row>
    <row r="64" spans="1:5">
      <c r="A64">
        <f>+[3]Sheet1!A65</f>
        <v>10400</v>
      </c>
      <c r="B64">
        <f>+[3]Sheet1!B65</f>
        <v>60</v>
      </c>
      <c r="C64" t="str">
        <f>+[3]Sheet1!C65</f>
        <v>МИНИСТАРСТВО ЗА ДРЖАВНУ УПРАВУ И ЛОКАЛНУ САМОУПРАВУ</v>
      </c>
      <c r="D64">
        <f t="shared" si="0"/>
        <v>10400</v>
      </c>
      <c r="E64">
        <f t="shared" si="1"/>
        <v>60</v>
      </c>
    </row>
    <row r="65" spans="1:5">
      <c r="A65">
        <f>+[3]Sheet1!A66</f>
        <v>12100</v>
      </c>
      <c r="B65">
        <f>+[3]Sheet1!B66</f>
        <v>61</v>
      </c>
      <c r="C65" t="str">
        <f>+[3]Sheet1!C66</f>
        <v>МИНИСТАРСТВО ВЕРА</v>
      </c>
      <c r="D65">
        <f t="shared" si="0"/>
        <v>12100</v>
      </c>
      <c r="E65">
        <f t="shared" si="1"/>
        <v>61</v>
      </c>
    </row>
    <row r="66" spans="1:5">
      <c r="A66">
        <f>+[3]Sheet1!A67</f>
        <v>0</v>
      </c>
      <c r="B66">
        <f>+[3]Sheet1!B67</f>
        <v>0</v>
      </c>
      <c r="C66">
        <f>+[3]Sheet1!C67</f>
        <v>0</v>
      </c>
      <c r="D66">
        <f t="shared" si="0"/>
        <v>0</v>
      </c>
      <c r="E66">
        <f t="shared" si="1"/>
        <v>0</v>
      </c>
    </row>
    <row r="67" spans="1:5">
      <c r="A67">
        <f>+[3]Sheet1!A68</f>
        <v>20101</v>
      </c>
      <c r="B67" t="str">
        <f>+[3]Sheet1!B68</f>
        <v>1.1</v>
      </c>
      <c r="C67" t="str">
        <f>+[3]Sheet1!C68</f>
        <v>НАРОДНА СКУПШТИНА - СТРУЧНЕ СЛУЖБЕ</v>
      </c>
      <c r="D67">
        <f t="shared" si="0"/>
        <v>20101</v>
      </c>
      <c r="E67">
        <f t="shared" si="1"/>
        <v>100</v>
      </c>
    </row>
    <row r="68" spans="1:5">
      <c r="A68">
        <f>+[3]Sheet1!A69</f>
        <v>10502</v>
      </c>
      <c r="B68" t="str">
        <f>+[3]Sheet1!B69</f>
        <v>12.1</v>
      </c>
      <c r="C68" t="str">
        <f>+[3]Sheet1!C69</f>
        <v>УПРАВА ЦАРИНА</v>
      </c>
      <c r="D68">
        <f t="shared" si="0"/>
        <v>10502</v>
      </c>
      <c r="E68">
        <f t="shared" si="1"/>
        <v>100</v>
      </c>
    </row>
    <row r="69" spans="1:5">
      <c r="A69">
        <f>+[3]Sheet1!A70</f>
        <v>40200</v>
      </c>
      <c r="B69" t="str">
        <f>+[3]Sheet1!B70</f>
        <v>12.2</v>
      </c>
      <c r="C69" t="str">
        <f>+[3]Sheet1!C70</f>
        <v>ПОРЕСКА УПРАВА</v>
      </c>
      <c r="D69">
        <f t="shared" si="0"/>
        <v>40200</v>
      </c>
      <c r="E69">
        <f t="shared" si="1"/>
        <v>100</v>
      </c>
    </row>
    <row r="70" spans="1:5">
      <c r="A70">
        <f>+[3]Sheet1!A71</f>
        <v>10505</v>
      </c>
      <c r="B70" t="str">
        <f>+[3]Sheet1!B71</f>
        <v>12.3</v>
      </c>
      <c r="C70" t="str">
        <f>+[3]Sheet1!C71</f>
        <v>УПРАВА ЗА ТРЕЗОР</v>
      </c>
      <c r="D70">
        <f t="shared" ref="D70:D133" si="2">+A70</f>
        <v>10505</v>
      </c>
      <c r="E70">
        <f t="shared" ref="E70:E133" si="3">+IF($B70&lt;100,$B70,100)</f>
        <v>100</v>
      </c>
    </row>
    <row r="71" spans="1:5">
      <c r="A71">
        <f>+[3]Sheet1!A72</f>
        <v>10504</v>
      </c>
      <c r="B71" t="str">
        <f>+[3]Sheet1!B72</f>
        <v>12.4</v>
      </c>
      <c r="C71" t="str">
        <f>+[3]Sheet1!C72</f>
        <v>УПРАВА ЗА ИГРЕ НА СРЕЋУ</v>
      </c>
      <c r="D71">
        <f t="shared" si="2"/>
        <v>10504</v>
      </c>
      <c r="E71">
        <f t="shared" si="3"/>
        <v>100</v>
      </c>
    </row>
    <row r="72" spans="1:5">
      <c r="A72">
        <f>+[3]Sheet1!A73</f>
        <v>10507</v>
      </c>
      <c r="B72" t="str">
        <f>+[3]Sheet1!B73</f>
        <v>12.5</v>
      </c>
      <c r="C72" t="str">
        <f>+[3]Sheet1!C73</f>
        <v>УПРАВА ЗА ДУВАН</v>
      </c>
      <c r="D72">
        <f t="shared" si="2"/>
        <v>10507</v>
      </c>
      <c r="E72">
        <f t="shared" si="3"/>
        <v>100</v>
      </c>
    </row>
    <row r="73" spans="1:5">
      <c r="A73">
        <f>+[3]Sheet1!A74</f>
        <v>10508</v>
      </c>
      <c r="B73" t="str">
        <f>+[3]Sheet1!B74</f>
        <v>12.6</v>
      </c>
      <c r="C73" t="str">
        <f>+[3]Sheet1!C74</f>
        <v>УПРАВА ЗА СПРЕЧАВАЊЕ ПРАЊА НОВЦА</v>
      </c>
      <c r="D73">
        <f t="shared" si="2"/>
        <v>10508</v>
      </c>
      <c r="E73">
        <f t="shared" si="3"/>
        <v>100</v>
      </c>
    </row>
    <row r="74" spans="1:5">
      <c r="A74">
        <f>+[3]Sheet1!A75</f>
        <v>10509</v>
      </c>
      <c r="B74" t="str">
        <f>+[3]Sheet1!B75</f>
        <v>12.7</v>
      </c>
      <c r="C74" t="str">
        <f>+[3]Sheet1!C75</f>
        <v>ДЕВИЗНИ ИНСПЕКТОРАТ</v>
      </c>
      <c r="D74">
        <f t="shared" si="2"/>
        <v>10509</v>
      </c>
      <c r="E74">
        <f t="shared" si="3"/>
        <v>100</v>
      </c>
    </row>
    <row r="75" spans="1:5">
      <c r="A75">
        <f>+[3]Sheet1!A76</f>
        <v>10510</v>
      </c>
      <c r="B75" t="str">
        <f>+[3]Sheet1!B76</f>
        <v>12.8</v>
      </c>
      <c r="C75" t="str">
        <f>+[3]Sheet1!C76</f>
        <v>УПРАВА ЗА СЛОБОДНЕ ЗОНЕ</v>
      </c>
      <c r="D75">
        <f t="shared" si="2"/>
        <v>10510</v>
      </c>
      <c r="E75">
        <f t="shared" si="3"/>
        <v>100</v>
      </c>
    </row>
    <row r="76" spans="1:5">
      <c r="A76">
        <f>+[3]Sheet1!A77</f>
        <v>10511</v>
      </c>
      <c r="B76" t="str">
        <f>+[3]Sheet1!B77</f>
        <v>12.9</v>
      </c>
      <c r="C76" t="str">
        <f>+[3]Sheet1!C77</f>
        <v>УПРАВА ЗА ЈАВНИ ДУГ</v>
      </c>
      <c r="D76">
        <f t="shared" si="2"/>
        <v>10511</v>
      </c>
      <c r="E76">
        <f t="shared" si="3"/>
        <v>100</v>
      </c>
    </row>
    <row r="77" spans="1:5">
      <c r="A77">
        <f>+[3]Sheet1!A78</f>
        <v>10301</v>
      </c>
      <c r="B77" t="str">
        <f>+[3]Sheet1!B78</f>
        <v>13.1</v>
      </c>
      <c r="C77" t="str">
        <f>+[3]Sheet1!C78</f>
        <v>УПРАВА ЗА ИЗВРШЕЊЕ ЗАВОДСКИХ САНКЦИЈА</v>
      </c>
      <c r="D77">
        <f t="shared" si="2"/>
        <v>10301</v>
      </c>
      <c r="E77">
        <f t="shared" si="3"/>
        <v>100</v>
      </c>
    </row>
    <row r="78" spans="1:5">
      <c r="A78">
        <f>+[3]Sheet1!A79</f>
        <v>10302</v>
      </c>
      <c r="B78" t="str">
        <f>+[3]Sheet1!B79</f>
        <v>13.2</v>
      </c>
      <c r="C78" t="str">
        <f>+[3]Sheet1!C79</f>
        <v>ДИРЕКЦИЈА ЗА УПРАВЉАЊЕ ОДУЗЕТОМ ИМОВИНОМ</v>
      </c>
      <c r="D78">
        <f t="shared" si="2"/>
        <v>10302</v>
      </c>
      <c r="E78">
        <f t="shared" si="3"/>
        <v>100</v>
      </c>
    </row>
    <row r="79" spans="1:5">
      <c r="A79">
        <f>+[3]Sheet1!A80</f>
        <v>41900</v>
      </c>
      <c r="B79" t="str">
        <f>+[3]Sheet1!B80</f>
        <v>14.1</v>
      </c>
      <c r="C79" t="str">
        <f>+[3]Sheet1!C80</f>
        <v>УПРАВА ЗА ВЕТЕРИНУ</v>
      </c>
      <c r="D79">
        <f t="shared" si="2"/>
        <v>41900</v>
      </c>
      <c r="E79">
        <f t="shared" si="3"/>
        <v>100</v>
      </c>
    </row>
    <row r="80" spans="1:5">
      <c r="A80">
        <f>+[3]Sheet1!A81</f>
        <v>42000</v>
      </c>
      <c r="B80" t="str">
        <f>+[3]Sheet1!B81</f>
        <v>14.2</v>
      </c>
      <c r="C80" t="str">
        <f>+[3]Sheet1!C81</f>
        <v>УПРАВА ЗА ЗАШТИТУ БИЉА</v>
      </c>
      <c r="D80">
        <f t="shared" si="2"/>
        <v>42000</v>
      </c>
      <c r="E80">
        <f t="shared" si="3"/>
        <v>100</v>
      </c>
    </row>
    <row r="81" spans="1:5">
      <c r="A81">
        <f>+[3]Sheet1!A82</f>
        <v>10701</v>
      </c>
      <c r="B81" t="str">
        <f>+[3]Sheet1!B82</f>
        <v>14.3</v>
      </c>
      <c r="C81" t="str">
        <f>+[3]Sheet1!C82</f>
        <v>РЕПУБЛИЧКА ДИРЕКЦИЈА ЗА ВОДЕ</v>
      </c>
      <c r="D81">
        <f t="shared" si="2"/>
        <v>10701</v>
      </c>
      <c r="E81">
        <f t="shared" si="3"/>
        <v>100</v>
      </c>
    </row>
    <row r="82" spans="1:5">
      <c r="A82">
        <f>+[3]Sheet1!A83</f>
        <v>12001</v>
      </c>
      <c r="B82" t="str">
        <f>+[3]Sheet1!B83</f>
        <v>14.4</v>
      </c>
      <c r="C82" t="str">
        <f>+[3]Sheet1!C83</f>
        <v>УПРАВА ЗА ШУМЕ</v>
      </c>
      <c r="D82">
        <f t="shared" si="2"/>
        <v>12001</v>
      </c>
      <c r="E82">
        <f t="shared" si="3"/>
        <v>100</v>
      </c>
    </row>
    <row r="83" spans="1:5">
      <c r="A83">
        <f>+[3]Sheet1!A84</f>
        <v>10703</v>
      </c>
      <c r="B83" t="str">
        <f>+[3]Sheet1!B84</f>
        <v>14.5</v>
      </c>
      <c r="C83" t="str">
        <f>+[3]Sheet1!C84</f>
        <v>ГЕНЕРАЛНИ ИНСПЕКТОРАТ ПОЉОПРИВРЕДЕ, ШУМАРСТВА И ВОДОПРИВРЕДЕ</v>
      </c>
      <c r="D83">
        <f t="shared" si="2"/>
        <v>10703</v>
      </c>
      <c r="E83">
        <f t="shared" si="3"/>
        <v>100</v>
      </c>
    </row>
    <row r="84" spans="1:5">
      <c r="A84">
        <f>+[3]Sheet1!A85</f>
        <v>13001</v>
      </c>
      <c r="B84" t="str">
        <f>+[3]Sheet1!B85</f>
        <v>15.1</v>
      </c>
      <c r="C84" t="str">
        <f>+[3]Sheet1!C85</f>
        <v>ДИРЕКЦИЈА ЗА МЕРЕ И ДРАГОЦЕНЕ МЕТАЛЕ</v>
      </c>
      <c r="D84">
        <f t="shared" si="2"/>
        <v>13001</v>
      </c>
      <c r="E84">
        <f t="shared" si="3"/>
        <v>100</v>
      </c>
    </row>
    <row r="85" spans="1:5">
      <c r="A85">
        <f>+[3]Sheet1!A86</f>
        <v>11203</v>
      </c>
      <c r="B85" t="str">
        <f>+[3]Sheet1!B86</f>
        <v>15.2</v>
      </c>
      <c r="C85" t="str">
        <f>+[3]Sheet1!C86</f>
        <v>ФОНД ЗА РАЗВОЈ ТУРИЗМА</v>
      </c>
      <c r="D85">
        <f t="shared" si="2"/>
        <v>11203</v>
      </c>
      <c r="E85">
        <f t="shared" si="3"/>
        <v>100</v>
      </c>
    </row>
    <row r="86" spans="1:5">
      <c r="A86">
        <f>+[3]Sheet1!A87</f>
        <v>50010</v>
      </c>
      <c r="B86" t="str">
        <f>+[3]Sheet1!B87</f>
        <v>19.1</v>
      </c>
      <c r="C86" t="str">
        <f>+[3]Sheet1!C87</f>
        <v>ИНСПЕКТОРАТ ЗА РАД</v>
      </c>
      <c r="D86">
        <f t="shared" si="2"/>
        <v>50010</v>
      </c>
      <c r="E86">
        <f t="shared" si="3"/>
        <v>100</v>
      </c>
    </row>
    <row r="87" spans="1:5">
      <c r="A87">
        <f>+[3]Sheet1!A88</f>
        <v>50021</v>
      </c>
      <c r="B87" t="str">
        <f>+[3]Sheet1!B88</f>
        <v>19.2</v>
      </c>
      <c r="C87" t="str">
        <f>+[3]Sheet1!C88</f>
        <v>БУЏЕТСКИ ФОНД ЗА ПРОГРАМЕ ЗАШТИТЕ И УНАПРЕЂЕЊА ПОЛОЖАЈА ОСОБА СА ИНВАЛИДИТЕТОМ</v>
      </c>
      <c r="D87">
        <f t="shared" si="2"/>
        <v>50021</v>
      </c>
      <c r="E87">
        <f t="shared" si="3"/>
        <v>100</v>
      </c>
    </row>
    <row r="88" spans="1:5">
      <c r="A88">
        <f>+[3]Sheet1!A89</f>
        <v>50022</v>
      </c>
      <c r="B88" t="str">
        <f>+[3]Sheet1!B89</f>
        <v>19.3</v>
      </c>
      <c r="C88" t="str">
        <f>+[3]Sheet1!C89</f>
        <v>БУЏЕТСКИ ФОНД ЗА ПРОГРАМЕ СОЦИЈАЛНО-ХУМАНИТАРНИХ ОРГАНИЗАЦИЈА</v>
      </c>
      <c r="D88">
        <f t="shared" si="2"/>
        <v>50022</v>
      </c>
      <c r="E88">
        <f t="shared" si="3"/>
        <v>100</v>
      </c>
    </row>
    <row r="89" spans="1:5">
      <c r="A89">
        <f>+[3]Sheet1!A90</f>
        <v>50023</v>
      </c>
      <c r="B89" t="str">
        <f>+[3]Sheet1!B90</f>
        <v>19.4</v>
      </c>
      <c r="C89" t="str">
        <f>+[3]Sheet1!C90</f>
        <v>БУЏЕТСКИ ФОНД ЗА УСТАНОВЕ СОЦИЈАЛНЕ ЗАШТИТЕ</v>
      </c>
      <c r="D89">
        <f t="shared" si="2"/>
        <v>50023</v>
      </c>
      <c r="E89">
        <f t="shared" si="3"/>
        <v>100</v>
      </c>
    </row>
    <row r="90" spans="1:5">
      <c r="A90">
        <f>+[3]Sheet1!A91</f>
        <v>13401</v>
      </c>
      <c r="B90" t="str">
        <f>+[3]Sheet1!B91</f>
        <v>19.5</v>
      </c>
      <c r="C90" t="str">
        <f>+[3]Sheet1!C91</f>
        <v>УПРАВА ЗА БЕЗБЕДНОСТ И ЗДРАВЉЕ НА РАДУ</v>
      </c>
      <c r="D90">
        <f t="shared" si="2"/>
        <v>13401</v>
      </c>
      <c r="E90">
        <f t="shared" si="3"/>
        <v>100</v>
      </c>
    </row>
    <row r="91" spans="1:5">
      <c r="A91">
        <f>+[3]Sheet1!A92</f>
        <v>13402</v>
      </c>
      <c r="B91" t="str">
        <f>+[3]Sheet1!B92</f>
        <v>19.6</v>
      </c>
      <c r="C91" t="str">
        <f>+[3]Sheet1!C92</f>
        <v>УПРАВА ЗА РОДНУ РАВНОПРАВНОСТ</v>
      </c>
      <c r="D91">
        <f t="shared" si="2"/>
        <v>13402</v>
      </c>
      <c r="E91">
        <f t="shared" si="3"/>
        <v>100</v>
      </c>
    </row>
    <row r="92" spans="1:5">
      <c r="A92">
        <f>+[3]Sheet1!A93</f>
        <v>14001</v>
      </c>
      <c r="B92" t="str">
        <f>+[3]Sheet1!B93</f>
        <v>21.1</v>
      </c>
      <c r="C92" t="str">
        <f>+[3]Sheet1!C93</f>
        <v>АГЕНЦИЈА ЗА ЗАШТИТУ ЖИВОТНЕ СРЕДИНЕ</v>
      </c>
      <c r="D92">
        <f t="shared" si="2"/>
        <v>14001</v>
      </c>
      <c r="E92">
        <f t="shared" si="3"/>
        <v>100</v>
      </c>
    </row>
    <row r="93" spans="1:5">
      <c r="A93">
        <f>+[3]Sheet1!A94</f>
        <v>14001</v>
      </c>
      <c r="B93" t="str">
        <f>+[3]Sheet1!B94</f>
        <v>21.1</v>
      </c>
      <c r="C93" t="str">
        <f>+[3]Sheet1!C94</f>
        <v>АГЕНЦИЈА ЗА ЗАШТИТУ ЖИВОТНЕ СРЕДИНЕ</v>
      </c>
      <c r="D93">
        <f t="shared" si="2"/>
        <v>14001</v>
      </c>
      <c r="E93">
        <f t="shared" si="3"/>
        <v>100</v>
      </c>
    </row>
    <row r="94" spans="1:5">
      <c r="A94">
        <f>+[3]Sheet1!A95</f>
        <v>50026</v>
      </c>
      <c r="B94" t="str">
        <f>+[3]Sheet1!B95</f>
        <v>21.2</v>
      </c>
      <c r="C94" t="str">
        <f>+[3]Sheet1!C95</f>
        <v>ФОНД ЗА ЗАШТИТУ ЖИВОТНЕ СРЕДИНЕ</v>
      </c>
      <c r="D94">
        <f t="shared" si="2"/>
        <v>50026</v>
      </c>
      <c r="E94">
        <f t="shared" si="3"/>
        <v>100</v>
      </c>
    </row>
    <row r="95" spans="1:5">
      <c r="A95">
        <f>+[3]Sheet1!A96</f>
        <v>50026</v>
      </c>
      <c r="B95" t="str">
        <f>+[3]Sheet1!B96</f>
        <v>21.2</v>
      </c>
      <c r="C95" t="str">
        <f>+[3]Sheet1!C96</f>
        <v>ФОНД ЗА ЗАШТИТУ ЖИВОТНЕ СРЕДИНЕ</v>
      </c>
      <c r="D95">
        <f t="shared" si="2"/>
        <v>50026</v>
      </c>
      <c r="E95">
        <f t="shared" si="3"/>
        <v>100</v>
      </c>
    </row>
    <row r="96" spans="1:5">
      <c r="A96">
        <f>+[3]Sheet1!A97</f>
        <v>50025</v>
      </c>
      <c r="B96" t="str">
        <f>+[3]Sheet1!B97</f>
        <v>22.1</v>
      </c>
      <c r="C96" t="str">
        <f>+[3]Sheet1!C97</f>
        <v>БУЏЕТСКИ ФОНД ЗА ФИНАНСИРАЊЕ СПОРТА</v>
      </c>
      <c r="D96">
        <f t="shared" si="2"/>
        <v>50025</v>
      </c>
      <c r="E96">
        <f t="shared" si="3"/>
        <v>100</v>
      </c>
    </row>
    <row r="97" spans="1:5">
      <c r="A97">
        <f>+[3]Sheet1!A98</f>
        <v>13801</v>
      </c>
      <c r="B97" t="str">
        <f>+[3]Sheet1!B98</f>
        <v>22.2</v>
      </c>
      <c r="C97" t="str">
        <f>+[3]Sheet1!C98</f>
        <v>АНТИДОПИНГ АГЕНЦИЈА РЕПУБЛИКЕ СРБИЈЕ</v>
      </c>
      <c r="D97">
        <f t="shared" si="2"/>
        <v>13801</v>
      </c>
      <c r="E97">
        <f t="shared" si="3"/>
        <v>100</v>
      </c>
    </row>
    <row r="98" spans="1:5">
      <c r="A98">
        <f>+[3]Sheet1!A99</f>
        <v>13802</v>
      </c>
      <c r="B98" t="str">
        <f>+[3]Sheet1!B99</f>
        <v>22.3</v>
      </c>
      <c r="C98" t="str">
        <f>+[3]Sheet1!C99</f>
        <v>УСТАНОВЕ У ОБЛАСТИ ФИЗИЧКЕ КУЛТУРЕ</v>
      </c>
      <c r="D98">
        <f t="shared" si="2"/>
        <v>13802</v>
      </c>
      <c r="E98">
        <f t="shared" si="3"/>
        <v>100</v>
      </c>
    </row>
    <row r="99" spans="1:5">
      <c r="A99">
        <f>+[3]Sheet1!A100</f>
        <v>13803</v>
      </c>
      <c r="B99" t="str">
        <f>+[3]Sheet1!B100</f>
        <v>22.4</v>
      </c>
      <c r="C99" t="str">
        <f>+[3]Sheet1!C100</f>
        <v>ФОНД ЗА МЛАДЕ ТАЛЕНТЕ</v>
      </c>
      <c r="D99">
        <f t="shared" si="2"/>
        <v>13803</v>
      </c>
      <c r="E99">
        <f t="shared" si="3"/>
        <v>100</v>
      </c>
    </row>
    <row r="100" spans="1:5">
      <c r="A100">
        <f>+[3]Sheet1!A101</f>
        <v>13803</v>
      </c>
      <c r="B100" t="str">
        <f>+[3]Sheet1!B101</f>
        <v>22.4</v>
      </c>
      <c r="C100" t="str">
        <f>+[3]Sheet1!C101</f>
        <v>ФОНД ЗА МЛАДЕ ТАЛЕНТЕ</v>
      </c>
      <c r="D100">
        <f t="shared" si="2"/>
        <v>13803</v>
      </c>
      <c r="E100">
        <f t="shared" si="3"/>
        <v>100</v>
      </c>
    </row>
    <row r="101" spans="1:5">
      <c r="A101">
        <f>+[3]Sheet1!A102</f>
        <v>11801</v>
      </c>
      <c r="B101" t="str">
        <f>+[3]Sheet1!B102</f>
        <v>23.1</v>
      </c>
      <c r="C101" t="str">
        <f>+[3]Sheet1!C102</f>
        <v>УСТАНОВЕ КУЛТУРЕ</v>
      </c>
      <c r="D101">
        <f t="shared" si="2"/>
        <v>11801</v>
      </c>
      <c r="E101">
        <f t="shared" si="3"/>
        <v>100</v>
      </c>
    </row>
    <row r="102" spans="1:5">
      <c r="A102">
        <f>+[3]Sheet1!A103</f>
        <v>10203</v>
      </c>
      <c r="B102" t="str">
        <f>+[3]Sheet1!B103</f>
        <v>25.1</v>
      </c>
      <c r="C102" t="str">
        <f>+[3]Sheet1!C103</f>
        <v>ФОНД ЗА КОСОВО И МЕТОХИЈУ</v>
      </c>
      <c r="D102">
        <f t="shared" si="2"/>
        <v>10203</v>
      </c>
      <c r="E102">
        <f t="shared" si="3"/>
        <v>100</v>
      </c>
    </row>
    <row r="103" spans="1:5">
      <c r="A103">
        <f>+[3]Sheet1!A104</f>
        <v>10204</v>
      </c>
      <c r="B103" t="str">
        <f>+[3]Sheet1!B104</f>
        <v>3.1</v>
      </c>
      <c r="C103" t="str">
        <f>+[3]Sheet1!C104</f>
        <v>КАБИНЕТ ПРЕДСЕДНИКА ВЛАДЕ</v>
      </c>
      <c r="D103">
        <f t="shared" si="2"/>
        <v>10204</v>
      </c>
      <c r="E103">
        <f t="shared" si="3"/>
        <v>100</v>
      </c>
    </row>
    <row r="104" spans="1:5">
      <c r="A104">
        <f>+[3]Sheet1!A105</f>
        <v>10206</v>
      </c>
      <c r="B104" t="str">
        <f>+[3]Sheet1!B105</f>
        <v>3.10</v>
      </c>
      <c r="C104" t="str">
        <f>+[3]Sheet1!C105</f>
        <v>СЛУЖБА ЗА УПРАВЉАЊЕ КАДРОВИМА</v>
      </c>
      <c r="D104">
        <f t="shared" si="2"/>
        <v>10206</v>
      </c>
      <c r="E104">
        <f t="shared" si="3"/>
        <v>100</v>
      </c>
    </row>
    <row r="105" spans="1:5">
      <c r="A105">
        <f>+[3]Sheet1!A106</f>
        <v>10220</v>
      </c>
      <c r="B105" t="str">
        <f>+[3]Sheet1!B106</f>
        <v>3.11</v>
      </c>
      <c r="C105" t="str">
        <f>+[3]Sheet1!C106</f>
        <v>СЛУЖБА КООРДИНАЦИОНОГ ТЕЛА СРБИЈЕ ЗА ОПШТИНЕ ПРЕШЕВО, БУЈАНОВАЦ И МЕДВЕЂА</v>
      </c>
      <c r="D105">
        <f t="shared" si="2"/>
        <v>10220</v>
      </c>
      <c r="E105">
        <f t="shared" si="3"/>
        <v>100</v>
      </c>
    </row>
    <row r="106" spans="1:5">
      <c r="A106">
        <f>+[3]Sheet1!A107</f>
        <v>61029</v>
      </c>
      <c r="B106" t="str">
        <f>+[3]Sheet1!B107</f>
        <v>3.12</v>
      </c>
      <c r="C106" t="str">
        <f>+[3]Sheet1!C107</f>
        <v>АВИО-СЛУЖБА ВЛАДЕ</v>
      </c>
      <c r="D106">
        <f t="shared" si="2"/>
        <v>61029</v>
      </c>
      <c r="E106">
        <f t="shared" si="3"/>
        <v>100</v>
      </c>
    </row>
    <row r="107" spans="1:5">
      <c r="A107">
        <f>+[3]Sheet1!A108</f>
        <v>10208</v>
      </c>
      <c r="B107" t="str">
        <f>+[3]Sheet1!B108</f>
        <v>3.13</v>
      </c>
      <c r="C107" t="str">
        <f>+[3]Sheet1!C108</f>
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</c>
      <c r="D107">
        <f t="shared" si="2"/>
        <v>10208</v>
      </c>
      <c r="E107">
        <f t="shared" si="3"/>
        <v>100</v>
      </c>
    </row>
    <row r="108" spans="1:5">
      <c r="A108">
        <f>+[3]Sheet1!A109</f>
        <v>10215</v>
      </c>
      <c r="B108" t="str">
        <f>+[3]Sheet1!B109</f>
        <v>3.14</v>
      </c>
      <c r="C108" t="str">
        <f>+[3]Sheet1!C109</f>
        <v>КАНЦЕЛАРИЈА ЗА ОДРЖИВИ РАЗВОЈ НЕДОВОЉНО РАЗВИЈЕНИХ ПОДРУЧЈА</v>
      </c>
      <c r="D108">
        <f t="shared" si="2"/>
        <v>10215</v>
      </c>
      <c r="E108">
        <f t="shared" si="3"/>
        <v>100</v>
      </c>
    </row>
    <row r="109" spans="1:5">
      <c r="A109">
        <f>+[3]Sheet1!A110</f>
        <v>10216</v>
      </c>
      <c r="B109" t="str">
        <f>+[3]Sheet1!B110</f>
        <v>3.2</v>
      </c>
      <c r="C109" t="str">
        <f>+[3]Sheet1!C110</f>
        <v>КАБИНЕТ ПРВОГ ПОТПРЕДСЕДНИКА ВЛАДЕ</v>
      </c>
      <c r="D109">
        <f t="shared" si="2"/>
        <v>10216</v>
      </c>
      <c r="E109">
        <f t="shared" si="3"/>
        <v>100</v>
      </c>
    </row>
    <row r="110" spans="1:5">
      <c r="A110">
        <f>+[3]Sheet1!A111</f>
        <v>10205</v>
      </c>
      <c r="B110" t="str">
        <f>+[3]Sheet1!B111</f>
        <v>3.3</v>
      </c>
      <c r="C110" t="str">
        <f>+[3]Sheet1!C111</f>
        <v>КАБИНЕТ ПОТПРЕДСЕДНИКА ВЛАДЕ - за област европских интеграција</v>
      </c>
      <c r="D110">
        <f t="shared" si="2"/>
        <v>10205</v>
      </c>
      <c r="E110">
        <f t="shared" si="3"/>
        <v>100</v>
      </c>
    </row>
    <row r="111" spans="1:5">
      <c r="A111">
        <f>+[3]Sheet1!A112</f>
        <v>10217</v>
      </c>
      <c r="B111" t="str">
        <f>+[3]Sheet1!B112</f>
        <v>3.4</v>
      </c>
      <c r="C111" t="str">
        <f>+[3]Sheet1!C112</f>
        <v>КАБИНЕТ ПОТПРЕДСЕДНИКА ВЛАДЕ - за привредни развој</v>
      </c>
      <c r="D111">
        <f t="shared" si="2"/>
        <v>10217</v>
      </c>
      <c r="E111">
        <f t="shared" si="3"/>
        <v>100</v>
      </c>
    </row>
    <row r="112" spans="1:5">
      <c r="A112">
        <f>+[3]Sheet1!A113</f>
        <v>10218</v>
      </c>
      <c r="B112" t="str">
        <f>+[3]Sheet1!B113</f>
        <v>3.5</v>
      </c>
      <c r="C112" t="str">
        <f>+[3]Sheet1!C113</f>
        <v>КАБИНЕТ ПОТПРЕДСЕДНИКА ВЛАДЕ - за социјалну политику и друштвене делатности</v>
      </c>
      <c r="D112">
        <f t="shared" si="2"/>
        <v>10218</v>
      </c>
      <c r="E112">
        <f t="shared" si="3"/>
        <v>100</v>
      </c>
    </row>
    <row r="113" spans="1:5">
      <c r="A113">
        <f>+[3]Sheet1!A114</f>
        <v>10200</v>
      </c>
      <c r="B113" t="str">
        <f>+[3]Sheet1!B114</f>
        <v>3.6</v>
      </c>
      <c r="C113" t="str">
        <f>+[3]Sheet1!C114</f>
        <v>ГЕНЕРАЛНИ СЕКРЕТАРИЈАТ ВЛАДЕ</v>
      </c>
      <c r="D113">
        <f t="shared" si="2"/>
        <v>10200</v>
      </c>
      <c r="E113">
        <f t="shared" si="3"/>
        <v>100</v>
      </c>
    </row>
    <row r="114" spans="1:5">
      <c r="A114">
        <f>+[3]Sheet1!A115</f>
        <v>10201</v>
      </c>
      <c r="B114" t="str">
        <f>+[3]Sheet1!B115</f>
        <v>3.7</v>
      </c>
      <c r="C114" t="str">
        <f>+[3]Sheet1!C115</f>
        <v>КАНЦЕЛАРИЈА ЗА САРАДЊУ С МЕДИЈИМА</v>
      </c>
      <c r="D114">
        <f t="shared" si="2"/>
        <v>10201</v>
      </c>
      <c r="E114">
        <f t="shared" si="3"/>
        <v>100</v>
      </c>
    </row>
    <row r="115" spans="1:5">
      <c r="A115">
        <f>+[3]Sheet1!A116</f>
        <v>42200</v>
      </c>
      <c r="B115" t="str">
        <f>+[3]Sheet1!B116</f>
        <v>3.8</v>
      </c>
      <c r="C115" t="str">
        <f>+[3]Sheet1!C116</f>
        <v>КАНЦЕЛАРИЈА ЗА ЕВРОПСКЕ ИНТЕГРАЦИЈЕ</v>
      </c>
      <c r="D115">
        <f t="shared" si="2"/>
        <v>42200</v>
      </c>
      <c r="E115">
        <f t="shared" si="3"/>
        <v>100</v>
      </c>
    </row>
    <row r="116" spans="1:5">
      <c r="A116">
        <f>+[3]Sheet1!A117</f>
        <v>42400</v>
      </c>
      <c r="B116" t="str">
        <f>+[3]Sheet1!B117</f>
        <v>3.9</v>
      </c>
      <c r="C116" t="str">
        <f>+[3]Sheet1!C117</f>
        <v>САВЕТ ЗА БОРБУ ПРОТИВ КОРУПЦИЈЕ</v>
      </c>
      <c r="D116">
        <f t="shared" si="2"/>
        <v>42400</v>
      </c>
      <c r="E116">
        <f t="shared" si="3"/>
        <v>100</v>
      </c>
    </row>
    <row r="117" spans="1:5">
      <c r="A117">
        <f>+[3]Sheet1!A118</f>
        <v>30201</v>
      </c>
      <c r="B117" t="str">
        <f>+[3]Sheet1!B118</f>
        <v>5.1</v>
      </c>
      <c r="C117" t="str">
        <f>+[3]Sheet1!C118</f>
        <v>ВРХОВНИ СУД СРБИЈЕ</v>
      </c>
      <c r="D117">
        <f t="shared" si="2"/>
        <v>30201</v>
      </c>
      <c r="E117">
        <f t="shared" si="3"/>
        <v>100</v>
      </c>
    </row>
    <row r="118" spans="1:5">
      <c r="A118">
        <f>+[3]Sheet1!A119</f>
        <v>30205</v>
      </c>
      <c r="B118" t="str">
        <f>+[3]Sheet1!B119</f>
        <v>5.10</v>
      </c>
      <c r="C118" t="str">
        <f>+[3]Sheet1!C119</f>
        <v>ОКРУЖНИ СУДОВИ</v>
      </c>
      <c r="D118">
        <f t="shared" si="2"/>
        <v>30205</v>
      </c>
      <c r="E118">
        <f t="shared" si="3"/>
        <v>100</v>
      </c>
    </row>
    <row r="119" spans="1:5">
      <c r="A119">
        <f>+[3]Sheet1!A120</f>
        <v>30206</v>
      </c>
      <c r="B119" t="str">
        <f>+[3]Sheet1!B120</f>
        <v>5.11</v>
      </c>
      <c r="C119" t="str">
        <f>+[3]Sheet1!C120</f>
        <v>ОПШТИНСКИ СУДОВИ</v>
      </c>
      <c r="D119">
        <f t="shared" si="2"/>
        <v>30206</v>
      </c>
      <c r="E119">
        <f t="shared" si="3"/>
        <v>100</v>
      </c>
    </row>
    <row r="120" spans="1:5">
      <c r="A120">
        <f>+[3]Sheet1!A121</f>
        <v>30207</v>
      </c>
      <c r="B120" t="str">
        <f>+[3]Sheet1!B121</f>
        <v>5.12</v>
      </c>
      <c r="C120" t="str">
        <f>+[3]Sheet1!C121</f>
        <v>ТРГОВИНСКИ СУДОВИ</v>
      </c>
      <c r="D120">
        <f t="shared" si="2"/>
        <v>30207</v>
      </c>
      <c r="E120">
        <f t="shared" si="3"/>
        <v>100</v>
      </c>
    </row>
    <row r="121" spans="1:5">
      <c r="A121">
        <f>+[3]Sheet1!A122</f>
        <v>30208</v>
      </c>
      <c r="B121" t="str">
        <f>+[3]Sheet1!B122</f>
        <v>5.13</v>
      </c>
      <c r="C121" t="str">
        <f>+[3]Sheet1!C122</f>
        <v>ОКРУЖНА ЈАВНА ТУЖИЛАШТВА</v>
      </c>
      <c r="D121">
        <f t="shared" si="2"/>
        <v>30208</v>
      </c>
      <c r="E121">
        <f t="shared" si="3"/>
        <v>100</v>
      </c>
    </row>
    <row r="122" spans="1:5">
      <c r="A122">
        <f>+[3]Sheet1!A123</f>
        <v>30209</v>
      </c>
      <c r="B122" t="str">
        <f>+[3]Sheet1!B123</f>
        <v>5.14</v>
      </c>
      <c r="C122" t="str">
        <f>+[3]Sheet1!C123</f>
        <v>ОПШТИНСКА ЈАВНА ТУЖИЛАШТВА</v>
      </c>
      <c r="D122">
        <f t="shared" si="2"/>
        <v>30209</v>
      </c>
      <c r="E122">
        <f t="shared" si="3"/>
        <v>100</v>
      </c>
    </row>
    <row r="123" spans="1:5">
      <c r="A123">
        <f>+[3]Sheet1!A124</f>
        <v>30212</v>
      </c>
      <c r="B123" t="str">
        <f>+[3]Sheet1!B124</f>
        <v>5.15</v>
      </c>
      <c r="C123" t="str">
        <f>+[3]Sheet1!C124</f>
        <v>ВЕЋА ЗА ПРЕКРШАЈЕ</v>
      </c>
      <c r="D123">
        <f t="shared" si="2"/>
        <v>30212</v>
      </c>
      <c r="E123">
        <f t="shared" si="3"/>
        <v>100</v>
      </c>
    </row>
    <row r="124" spans="1:5">
      <c r="A124">
        <f>+[3]Sheet1!A125</f>
        <v>30213</v>
      </c>
      <c r="B124" t="str">
        <f>+[3]Sheet1!B125</f>
        <v>5.16</v>
      </c>
      <c r="C124" t="str">
        <f>+[3]Sheet1!C125</f>
        <v>ОПШТИНСКИ ОРГАНИ ЗА ПРЕКРШАЈЕ</v>
      </c>
      <c r="D124">
        <f t="shared" si="2"/>
        <v>30213</v>
      </c>
      <c r="E124">
        <f t="shared" si="3"/>
        <v>100</v>
      </c>
    </row>
    <row r="125" spans="1:5">
      <c r="A125">
        <f>+[3]Sheet1!A126</f>
        <v>30210</v>
      </c>
      <c r="B125" t="str">
        <f>+[3]Sheet1!B126</f>
        <v>5.2</v>
      </c>
      <c r="C125" t="str">
        <f>+[3]Sheet1!C126</f>
        <v>УПРАВНИ СУД</v>
      </c>
      <c r="D125">
        <f t="shared" si="2"/>
        <v>30210</v>
      </c>
      <c r="E125">
        <f t="shared" si="3"/>
        <v>100</v>
      </c>
    </row>
    <row r="126" spans="1:5">
      <c r="A126">
        <f>+[3]Sheet1!A127</f>
        <v>30211</v>
      </c>
      <c r="B126" t="str">
        <f>+[3]Sheet1!B127</f>
        <v>5.3</v>
      </c>
      <c r="C126" t="str">
        <f>+[3]Sheet1!C127</f>
        <v>АПЕЛАЦИОНИ СУДОВИ</v>
      </c>
      <c r="D126">
        <f t="shared" si="2"/>
        <v>30211</v>
      </c>
      <c r="E126">
        <f t="shared" si="3"/>
        <v>100</v>
      </c>
    </row>
    <row r="127" spans="1:5">
      <c r="A127">
        <f>+[3]Sheet1!A128</f>
        <v>30215</v>
      </c>
      <c r="B127" t="str">
        <f>+[3]Sheet1!B128</f>
        <v>5.4</v>
      </c>
      <c r="C127" t="str">
        <f>+[3]Sheet1!C128</f>
        <v>ДРЖАВНО ВЕЋЕ ТУЖИЛАЦА</v>
      </c>
      <c r="D127">
        <f t="shared" si="2"/>
        <v>30215</v>
      </c>
      <c r="E127">
        <f t="shared" si="3"/>
        <v>100</v>
      </c>
    </row>
    <row r="128" spans="1:5">
      <c r="A128">
        <f>+[3]Sheet1!A129</f>
        <v>30216</v>
      </c>
      <c r="B128" t="str">
        <f>+[3]Sheet1!B129</f>
        <v>5.5</v>
      </c>
      <c r="C128" t="str">
        <f>+[3]Sheet1!C129</f>
        <v>ВИСОКИ САВЕТ СУДСТВА</v>
      </c>
      <c r="D128">
        <f t="shared" si="2"/>
        <v>30216</v>
      </c>
      <c r="E128">
        <f t="shared" si="3"/>
        <v>100</v>
      </c>
    </row>
    <row r="129" spans="1:5">
      <c r="A129">
        <f>+[3]Sheet1!A130</f>
        <v>30202</v>
      </c>
      <c r="B129" t="str">
        <f>+[3]Sheet1!B130</f>
        <v>5.6</v>
      </c>
      <c r="C129" t="str">
        <f>+[3]Sheet1!C130</f>
        <v>ВИШИ ТРГОВИНСКИ СУД</v>
      </c>
      <c r="D129">
        <f t="shared" si="2"/>
        <v>30202</v>
      </c>
      <c r="E129">
        <f t="shared" si="3"/>
        <v>100</v>
      </c>
    </row>
    <row r="130" spans="1:5">
      <c r="A130">
        <f>+[3]Sheet1!A131</f>
        <v>30203</v>
      </c>
      <c r="B130" t="str">
        <f>+[3]Sheet1!B131</f>
        <v>5.7</v>
      </c>
      <c r="C130" t="str">
        <f>+[3]Sheet1!C131</f>
        <v>РЕПУБЛИЧКО ЈАВНО ТУЖИЛАШТВО</v>
      </c>
      <c r="D130">
        <f t="shared" si="2"/>
        <v>30203</v>
      </c>
      <c r="E130">
        <f t="shared" si="3"/>
        <v>100</v>
      </c>
    </row>
    <row r="131" spans="1:5">
      <c r="A131">
        <f>+[3]Sheet1!A132</f>
        <v>30214</v>
      </c>
      <c r="B131" t="str">
        <f>+[3]Sheet1!B132</f>
        <v>5.8</v>
      </c>
      <c r="C131" t="str">
        <f>+[3]Sheet1!C132</f>
        <v>ТУЖИЛАШТВО ЗА РАТНЕ ЗЛОЧИНЕ</v>
      </c>
      <c r="D131">
        <f t="shared" si="2"/>
        <v>30214</v>
      </c>
      <c r="E131">
        <f t="shared" si="3"/>
        <v>100</v>
      </c>
    </row>
    <row r="132" spans="1:5">
      <c r="A132">
        <f>+[3]Sheet1!A133</f>
        <v>30204</v>
      </c>
      <c r="B132" t="str">
        <f>+[3]Sheet1!B133</f>
        <v>5.9</v>
      </c>
      <c r="C132" t="str">
        <f>+[3]Sheet1!C133</f>
        <v>РЕПУБЛИЧКО ЈАВНО ПРАВОБРАНИЛАШТВО</v>
      </c>
      <c r="D132">
        <f t="shared" si="2"/>
        <v>30204</v>
      </c>
      <c r="E132">
        <f t="shared" si="3"/>
        <v>100</v>
      </c>
    </row>
    <row r="133" spans="1:5">
      <c r="A133">
        <f>+[3]Sheet1!A134</f>
        <v>41102</v>
      </c>
      <c r="B133" t="str">
        <f>+[3]Sheet1!B134</f>
        <v>56.1</v>
      </c>
      <c r="C133" t="str">
        <f>+[3]Sheet1!C134</f>
        <v>СЕВЕРНОБАЧКИ УПРАВНИ ОКРУГ</v>
      </c>
      <c r="D133">
        <f t="shared" si="2"/>
        <v>41102</v>
      </c>
      <c r="E133">
        <f t="shared" si="3"/>
        <v>100</v>
      </c>
    </row>
    <row r="134" spans="1:5">
      <c r="A134">
        <f>+[3]Sheet1!A135</f>
        <v>41111</v>
      </c>
      <c r="B134" t="str">
        <f>+[3]Sheet1!B135</f>
        <v>56.10</v>
      </c>
      <c r="C134" t="str">
        <f>+[3]Sheet1!C135</f>
        <v>ПОДУНАВСКИ УПРАВНИ ОКРУГ</v>
      </c>
      <c r="D134">
        <f t="shared" ref="D134:D168" si="4">+A134</f>
        <v>41111</v>
      </c>
      <c r="E134">
        <f t="shared" ref="E134:E165" si="5">+IF($B134&lt;100,$B134,100)</f>
        <v>100</v>
      </c>
    </row>
    <row r="135" spans="1:5">
      <c r="A135">
        <f>+[3]Sheet1!A136</f>
        <v>41112</v>
      </c>
      <c r="B135" t="str">
        <f>+[3]Sheet1!B136</f>
        <v>56.11</v>
      </c>
      <c r="C135" t="str">
        <f>+[3]Sheet1!C136</f>
        <v>БРАНИЧЕВСКИ УПРАВНИ ОКРУГ</v>
      </c>
      <c r="D135">
        <f t="shared" si="4"/>
        <v>41112</v>
      </c>
      <c r="E135">
        <f t="shared" si="5"/>
        <v>100</v>
      </c>
    </row>
    <row r="136" spans="1:5">
      <c r="A136">
        <f>+[3]Sheet1!A137</f>
        <v>41113</v>
      </c>
      <c r="B136" t="str">
        <f>+[3]Sheet1!B137</f>
        <v>56.12</v>
      </c>
      <c r="C136" t="str">
        <f>+[3]Sheet1!C137</f>
        <v>ШУМАДИЈСКИ УПРАВНИ ОКРУГ</v>
      </c>
      <c r="D136">
        <f t="shared" si="4"/>
        <v>41113</v>
      </c>
      <c r="E136">
        <f t="shared" si="5"/>
        <v>100</v>
      </c>
    </row>
    <row r="137" spans="1:5">
      <c r="A137">
        <f>+[3]Sheet1!A138</f>
        <v>41114</v>
      </c>
      <c r="B137" t="str">
        <f>+[3]Sheet1!B138</f>
        <v>56.13</v>
      </c>
      <c r="C137" t="str">
        <f>+[3]Sheet1!C138</f>
        <v>ПОМОРАВСКИ УПРАВНИ ОКРУГ</v>
      </c>
      <c r="D137">
        <f t="shared" si="4"/>
        <v>41114</v>
      </c>
      <c r="E137">
        <f t="shared" si="5"/>
        <v>100</v>
      </c>
    </row>
    <row r="138" spans="1:5">
      <c r="A138">
        <f>+[3]Sheet1!A139</f>
        <v>41115</v>
      </c>
      <c r="B138" t="str">
        <f>+[3]Sheet1!B139</f>
        <v>56.14</v>
      </c>
      <c r="C138" t="str">
        <f>+[3]Sheet1!C139</f>
        <v>БОРСКИ УПРАВНИ ОКРУГ</v>
      </c>
      <c r="D138">
        <f t="shared" si="4"/>
        <v>41115</v>
      </c>
      <c r="E138">
        <f t="shared" si="5"/>
        <v>100</v>
      </c>
    </row>
    <row r="139" spans="1:5">
      <c r="A139">
        <f>+[3]Sheet1!A140</f>
        <v>41116</v>
      </c>
      <c r="B139" t="str">
        <f>+[3]Sheet1!B140</f>
        <v>56.15</v>
      </c>
      <c r="C139" t="str">
        <f>+[3]Sheet1!C140</f>
        <v>ЗАЈЕЧАРСКИ УПРАВНИ ОКРУГ</v>
      </c>
      <c r="D139">
        <f t="shared" si="4"/>
        <v>41116</v>
      </c>
      <c r="E139">
        <f t="shared" si="5"/>
        <v>100</v>
      </c>
    </row>
    <row r="140" spans="1:5">
      <c r="A140">
        <f>+[3]Sheet1!A141</f>
        <v>41117</v>
      </c>
      <c r="B140" t="str">
        <f>+[3]Sheet1!B141</f>
        <v>56.16</v>
      </c>
      <c r="C140" t="str">
        <f>+[3]Sheet1!C141</f>
        <v>ЗЛАТИБОРСКИ УПРАВНИ ОКРУГ</v>
      </c>
      <c r="D140">
        <f t="shared" si="4"/>
        <v>41117</v>
      </c>
      <c r="E140">
        <f t="shared" si="5"/>
        <v>100</v>
      </c>
    </row>
    <row r="141" spans="1:5">
      <c r="A141">
        <f>+[3]Sheet1!A142</f>
        <v>41118</v>
      </c>
      <c r="B141" t="str">
        <f>+[3]Sheet1!B142</f>
        <v>56.17</v>
      </c>
      <c r="C141" t="str">
        <f>+[3]Sheet1!C142</f>
        <v>МОРАВИЧКИ УПРАВНИ ОКРУГ</v>
      </c>
      <c r="D141">
        <f t="shared" si="4"/>
        <v>41118</v>
      </c>
      <c r="E141">
        <f t="shared" si="5"/>
        <v>100</v>
      </c>
    </row>
    <row r="142" spans="1:5">
      <c r="A142">
        <f>+[3]Sheet1!A143</f>
        <v>41119</v>
      </c>
      <c r="B142" t="str">
        <f>+[3]Sheet1!B143</f>
        <v>56.18</v>
      </c>
      <c r="C142" t="str">
        <f>+[3]Sheet1!C143</f>
        <v>РАШКИ УПРАВНИ ОКРУГ</v>
      </c>
      <c r="D142">
        <f t="shared" si="4"/>
        <v>41119</v>
      </c>
      <c r="E142">
        <f t="shared" si="5"/>
        <v>100</v>
      </c>
    </row>
    <row r="143" spans="1:5">
      <c r="A143">
        <f>+[3]Sheet1!A144</f>
        <v>41120</v>
      </c>
      <c r="B143" t="str">
        <f>+[3]Sheet1!B144</f>
        <v>56.19</v>
      </c>
      <c r="C143" t="str">
        <f>+[3]Sheet1!C144</f>
        <v>РАСИНСКИ УПРАВНИ ОКРУГ</v>
      </c>
      <c r="D143">
        <f t="shared" si="4"/>
        <v>41120</v>
      </c>
      <c r="E143">
        <f t="shared" si="5"/>
        <v>100</v>
      </c>
    </row>
    <row r="144" spans="1:5">
      <c r="A144">
        <f>+[3]Sheet1!A145</f>
        <v>41103</v>
      </c>
      <c r="B144" t="str">
        <f>+[3]Sheet1!B145</f>
        <v>56.2</v>
      </c>
      <c r="C144" t="str">
        <f>+[3]Sheet1!C145</f>
        <v>СРЕДЊЕБАНАТСКИ УПРАВНИ ОКРУГ</v>
      </c>
      <c r="D144">
        <f t="shared" si="4"/>
        <v>41103</v>
      </c>
      <c r="E144">
        <f t="shared" si="5"/>
        <v>100</v>
      </c>
    </row>
    <row r="145" spans="1:5">
      <c r="A145">
        <f>+[3]Sheet1!A146</f>
        <v>41121</v>
      </c>
      <c r="B145" t="str">
        <f>+[3]Sheet1!B146</f>
        <v>56.20</v>
      </c>
      <c r="C145" t="str">
        <f>+[3]Sheet1!C146</f>
        <v>НИШАВСКИ УПРАВНИ ОКРУГ</v>
      </c>
      <c r="D145">
        <f t="shared" si="4"/>
        <v>41121</v>
      </c>
      <c r="E145">
        <f t="shared" si="5"/>
        <v>100</v>
      </c>
    </row>
    <row r="146" spans="1:5">
      <c r="A146">
        <f>+[3]Sheet1!A147</f>
        <v>41122</v>
      </c>
      <c r="B146" t="str">
        <f>+[3]Sheet1!B147</f>
        <v>56.21</v>
      </c>
      <c r="C146" t="str">
        <f>+[3]Sheet1!C147</f>
        <v>ТОПЛИЧКИ УПРАВНИ ОКРУГ</v>
      </c>
      <c r="D146">
        <f t="shared" si="4"/>
        <v>41122</v>
      </c>
      <c r="E146">
        <f t="shared" si="5"/>
        <v>100</v>
      </c>
    </row>
    <row r="147" spans="1:5">
      <c r="A147">
        <f>+[3]Sheet1!A148</f>
        <v>41123</v>
      </c>
      <c r="B147" t="str">
        <f>+[3]Sheet1!B148</f>
        <v>56.22</v>
      </c>
      <c r="C147" t="str">
        <f>+[3]Sheet1!C148</f>
        <v>ПИРОТСКИ УПРАВНИ ОКРУГ</v>
      </c>
      <c r="D147">
        <f t="shared" si="4"/>
        <v>41123</v>
      </c>
      <c r="E147">
        <f t="shared" si="5"/>
        <v>100</v>
      </c>
    </row>
    <row r="148" spans="1:5">
      <c r="A148">
        <f>+[3]Sheet1!A149</f>
        <v>41124</v>
      </c>
      <c r="B148" t="str">
        <f>+[3]Sheet1!B149</f>
        <v>56.23</v>
      </c>
      <c r="C148" t="str">
        <f>+[3]Sheet1!C149</f>
        <v>ЈАБЛАНИЧКИ УПРАВНИ ОКРУГ</v>
      </c>
      <c r="D148">
        <f t="shared" si="4"/>
        <v>41124</v>
      </c>
      <c r="E148">
        <f t="shared" si="5"/>
        <v>100</v>
      </c>
    </row>
    <row r="149" spans="1:5">
      <c r="A149">
        <f>+[3]Sheet1!A150</f>
        <v>41125</v>
      </c>
      <c r="B149" t="str">
        <f>+[3]Sheet1!B150</f>
        <v>56.24</v>
      </c>
      <c r="C149" t="str">
        <f>+[3]Sheet1!C150</f>
        <v>ПЧИЊСКИ УПРАВНИ ОКРУГ</v>
      </c>
      <c r="D149">
        <f t="shared" si="4"/>
        <v>41125</v>
      </c>
      <c r="E149">
        <f t="shared" si="5"/>
        <v>100</v>
      </c>
    </row>
    <row r="150" spans="1:5">
      <c r="A150">
        <f>+[3]Sheet1!A151</f>
        <v>41126</v>
      </c>
      <c r="B150" t="str">
        <f>+[3]Sheet1!B151</f>
        <v>56.25</v>
      </c>
      <c r="C150" t="str">
        <f>+[3]Sheet1!C151</f>
        <v>КОСОВСКИ УПРАВНИ ОКРУГ</v>
      </c>
      <c r="D150">
        <f t="shared" si="4"/>
        <v>41126</v>
      </c>
      <c r="E150">
        <f t="shared" si="5"/>
        <v>100</v>
      </c>
    </row>
    <row r="151" spans="1:5">
      <c r="A151">
        <f>+[3]Sheet1!A152</f>
        <v>41127</v>
      </c>
      <c r="B151" t="str">
        <f>+[3]Sheet1!B152</f>
        <v>56.26</v>
      </c>
      <c r="C151" t="str">
        <f>+[3]Sheet1!C152</f>
        <v>ПЕЋКИ УПРАВНИ ОКРУГ</v>
      </c>
      <c r="D151">
        <f t="shared" si="4"/>
        <v>41127</v>
      </c>
      <c r="E151">
        <f t="shared" si="5"/>
        <v>100</v>
      </c>
    </row>
    <row r="152" spans="1:5">
      <c r="A152">
        <f>+[3]Sheet1!A153</f>
        <v>41128</v>
      </c>
      <c r="B152" t="str">
        <f>+[3]Sheet1!B153</f>
        <v>56.27</v>
      </c>
      <c r="C152" t="str">
        <f>+[3]Sheet1!C153</f>
        <v>ПРИЗРЕНСКИ УПРАВНИ ОКРУГ</v>
      </c>
      <c r="D152">
        <f t="shared" si="4"/>
        <v>41128</v>
      </c>
      <c r="E152">
        <f t="shared" si="5"/>
        <v>100</v>
      </c>
    </row>
    <row r="153" spans="1:5">
      <c r="A153">
        <f>+[3]Sheet1!A154</f>
        <v>41129</v>
      </c>
      <c r="B153" t="str">
        <f>+[3]Sheet1!B154</f>
        <v>56.28</v>
      </c>
      <c r="C153" t="str">
        <f>+[3]Sheet1!C154</f>
        <v>КОСОВСКОМИТРОВАЧКИ УПРАВНИ ОКРУГ</v>
      </c>
      <c r="D153">
        <f t="shared" si="4"/>
        <v>41129</v>
      </c>
      <c r="E153">
        <f t="shared" si="5"/>
        <v>100</v>
      </c>
    </row>
    <row r="154" spans="1:5">
      <c r="A154">
        <f>+[3]Sheet1!A155</f>
        <v>41130</v>
      </c>
      <c r="B154" t="str">
        <f>+[3]Sheet1!B155</f>
        <v>56.29</v>
      </c>
      <c r="C154" t="str">
        <f>+[3]Sheet1!C155</f>
        <v>КОСОВСКОПОМОРАВСКИ УПРАВНИ ОКРУГ</v>
      </c>
      <c r="D154">
        <f t="shared" si="4"/>
        <v>41130</v>
      </c>
      <c r="E154">
        <f t="shared" si="5"/>
        <v>100</v>
      </c>
    </row>
    <row r="155" spans="1:5">
      <c r="A155">
        <f>+[3]Sheet1!A156</f>
        <v>41104</v>
      </c>
      <c r="B155" t="str">
        <f>+[3]Sheet1!B156</f>
        <v>56.3</v>
      </c>
      <c r="C155" t="str">
        <f>+[3]Sheet1!C156</f>
        <v>СЕВЕРНОБАНАТСКИ УПРАВНИ ОКРУГ</v>
      </c>
      <c r="D155">
        <f t="shared" si="4"/>
        <v>41104</v>
      </c>
      <c r="E155">
        <f t="shared" si="5"/>
        <v>100</v>
      </c>
    </row>
    <row r="156" spans="1:5">
      <c r="A156">
        <f>+[3]Sheet1!A157</f>
        <v>41105</v>
      </c>
      <c r="B156" t="str">
        <f>+[3]Sheet1!B157</f>
        <v>56.4</v>
      </c>
      <c r="C156" t="str">
        <f>+[3]Sheet1!C157</f>
        <v>ЈУЖНОБАНАТСКИ  УПРАВНИ ОКРУГ</v>
      </c>
      <c r="D156">
        <f t="shared" si="4"/>
        <v>41105</v>
      </c>
      <c r="E156">
        <f t="shared" si="5"/>
        <v>100</v>
      </c>
    </row>
    <row r="157" spans="1:5">
      <c r="A157">
        <f>+[3]Sheet1!A158</f>
        <v>41106</v>
      </c>
      <c r="B157" t="str">
        <f>+[3]Sheet1!B158</f>
        <v>56.5</v>
      </c>
      <c r="C157" t="str">
        <f>+[3]Sheet1!C158</f>
        <v>ЗАПАДНОБАЧКИ УПРАВНИ ОКРУГ</v>
      </c>
      <c r="D157">
        <f t="shared" si="4"/>
        <v>41106</v>
      </c>
      <c r="E157">
        <f t="shared" si="5"/>
        <v>100</v>
      </c>
    </row>
    <row r="158" spans="1:5">
      <c r="A158">
        <f>+[3]Sheet1!A159</f>
        <v>41108</v>
      </c>
      <c r="B158" t="str">
        <f>+[3]Sheet1!B159</f>
        <v>56.6</v>
      </c>
      <c r="C158" t="str">
        <f>+[3]Sheet1!C159</f>
        <v>СРЕМСКИ УПРАВНИ ОКРУГ</v>
      </c>
      <c r="D158">
        <f t="shared" si="4"/>
        <v>41108</v>
      </c>
      <c r="E158">
        <f t="shared" si="5"/>
        <v>100</v>
      </c>
    </row>
    <row r="159" spans="1:5">
      <c r="A159">
        <f>+[3]Sheet1!A160</f>
        <v>41107</v>
      </c>
      <c r="B159" t="str">
        <f>+[3]Sheet1!B160</f>
        <v>56.7</v>
      </c>
      <c r="C159" t="str">
        <f>+[3]Sheet1!C160</f>
        <v>ЈУЖНОБАЧКИ УПРАВНИ ОКРУГ</v>
      </c>
      <c r="D159">
        <f t="shared" si="4"/>
        <v>41107</v>
      </c>
      <c r="E159">
        <f t="shared" si="5"/>
        <v>100</v>
      </c>
    </row>
    <row r="160" spans="1:5">
      <c r="A160">
        <f>+[3]Sheet1!A161</f>
        <v>41109</v>
      </c>
      <c r="B160" t="str">
        <f>+[3]Sheet1!B161</f>
        <v>56.8</v>
      </c>
      <c r="C160" t="str">
        <f>+[3]Sheet1!C161</f>
        <v>МАЧВАНСКИ УПРАВНИ ОКРУГ</v>
      </c>
      <c r="D160">
        <f t="shared" si="4"/>
        <v>41109</v>
      </c>
      <c r="E160">
        <f t="shared" si="5"/>
        <v>100</v>
      </c>
    </row>
    <row r="161" spans="1:5">
      <c r="A161">
        <f>+[3]Sheet1!A162</f>
        <v>41110</v>
      </c>
      <c r="B161" t="str">
        <f>+[3]Sheet1!B162</f>
        <v>56.9</v>
      </c>
      <c r="C161" t="str">
        <f>+[3]Sheet1!C162</f>
        <v>КОЛУБАРСКИ УПРАВНИ ОКРУГ</v>
      </c>
      <c r="D161">
        <f t="shared" si="4"/>
        <v>41110</v>
      </c>
      <c r="E161">
        <f t="shared" si="5"/>
        <v>100</v>
      </c>
    </row>
    <row r="162" spans="1:5">
      <c r="A162">
        <f>+[3]Sheet1!A163</f>
        <v>61031</v>
      </c>
      <c r="B162" t="str">
        <f>+[3]Sheet1!B163</f>
        <v>8.1</v>
      </c>
      <c r="C162" t="str">
        <f>+[3]Sheet1!C163</f>
        <v>ДИПЛОМАТСКО-КОНЗУЛАРНА ПРЕДСТАВНИШТВА</v>
      </c>
      <c r="D162">
        <f t="shared" si="4"/>
        <v>61031</v>
      </c>
      <c r="E162">
        <f t="shared" si="5"/>
        <v>100</v>
      </c>
    </row>
    <row r="163" spans="1:5">
      <c r="A163">
        <f>+[3]Sheet1!A164</f>
        <v>61041</v>
      </c>
      <c r="B163" t="str">
        <f>+[3]Sheet1!B164</f>
        <v>9.1</v>
      </c>
      <c r="C163" t="str">
        <f>+[3]Sheet1!C164</f>
        <v>ИНСПЕКТОРАТ ОДБРАНЕ</v>
      </c>
      <c r="D163">
        <f t="shared" si="4"/>
        <v>61041</v>
      </c>
      <c r="E163">
        <f t="shared" si="5"/>
        <v>100</v>
      </c>
    </row>
    <row r="164" spans="1:5">
      <c r="A164">
        <f>+[3]Sheet1!A165</f>
        <v>61042</v>
      </c>
      <c r="B164" t="str">
        <f>+[3]Sheet1!B165</f>
        <v>9.2</v>
      </c>
      <c r="C164" t="str">
        <f>+[3]Sheet1!C165</f>
        <v>ВОЈНА СЛУЖБА БЕЗБЕДНОСТИ</v>
      </c>
      <c r="D164">
        <f t="shared" si="4"/>
        <v>61042</v>
      </c>
      <c r="E164">
        <f t="shared" si="5"/>
        <v>100</v>
      </c>
    </row>
    <row r="165" spans="1:5">
      <c r="A165">
        <f>+[3]Sheet1!A166</f>
        <v>61043</v>
      </c>
      <c r="B165" t="str">
        <f>+[3]Sheet1!B166</f>
        <v>9.3</v>
      </c>
      <c r="C165" t="str">
        <f>+[3]Sheet1!C166</f>
        <v>ВОЈНО-ОБАВЕШТАЈНА СЛУЖБА</v>
      </c>
      <c r="D165">
        <f t="shared" si="4"/>
        <v>61043</v>
      </c>
      <c r="E165">
        <f t="shared" si="5"/>
        <v>100</v>
      </c>
    </row>
    <row r="166" spans="1:5">
      <c r="A166">
        <f>+[3]Sheet1!A167</f>
        <v>0</v>
      </c>
      <c r="B166">
        <f>+[3]Sheet1!B167</f>
        <v>0</v>
      </c>
      <c r="C166">
        <f>+[3]Sheet1!C167</f>
        <v>0</v>
      </c>
      <c r="D166">
        <f t="shared" si="4"/>
        <v>0</v>
      </c>
      <c r="E166">
        <f>+[3]Sheet1!E167</f>
        <v>0</v>
      </c>
    </row>
    <row r="167" spans="1:5">
      <c r="A167">
        <f>+[3]Sheet1!A168</f>
        <v>0</v>
      </c>
      <c r="B167">
        <f>+[3]Sheet1!B168</f>
        <v>0</v>
      </c>
      <c r="C167">
        <f>+[3]Sheet1!C168</f>
        <v>0</v>
      </c>
      <c r="D167">
        <f t="shared" si="4"/>
        <v>0</v>
      </c>
      <c r="E167">
        <f>+[3]Sheet1!E168</f>
        <v>0</v>
      </c>
    </row>
    <row r="168" spans="1:5">
      <c r="A168">
        <f>+[3]Sheet1!A169</f>
        <v>0</v>
      </c>
      <c r="B168">
        <f>+[3]Sheet1!B169</f>
        <v>0</v>
      </c>
      <c r="C168">
        <f>+[3]Sheet1!C169</f>
        <v>0</v>
      </c>
      <c r="D168">
        <f t="shared" si="4"/>
        <v>0</v>
      </c>
      <c r="E168">
        <f>+[3]Sheet1!E169</f>
        <v>0</v>
      </c>
    </row>
    <row r="169" spans="1:5">
      <c r="D169" s="84"/>
    </row>
    <row r="170" spans="1:5">
      <c r="D170" s="84"/>
    </row>
    <row r="171" spans="1:5">
      <c r="D171" s="84"/>
    </row>
    <row r="172" spans="1:5">
      <c r="D172" s="84"/>
    </row>
    <row r="173" spans="1:5">
      <c r="D173" s="84"/>
    </row>
    <row r="174" spans="1:5">
      <c r="D174" s="84"/>
    </row>
    <row r="175" spans="1:5">
      <c r="A175" s="85" t="s">
        <v>88</v>
      </c>
      <c r="B175" s="85" t="s">
        <v>89</v>
      </c>
      <c r="C175" s="85" t="s">
        <v>90</v>
      </c>
    </row>
    <row r="177" spans="1:5" ht="26.4">
      <c r="A177">
        <v>41700</v>
      </c>
      <c r="B177" s="86">
        <v>9999</v>
      </c>
      <c r="C177" s="87" t="s">
        <v>91</v>
      </c>
      <c r="D177" s="86">
        <v>27</v>
      </c>
      <c r="E177">
        <f t="shared" ref="E177:E184" si="6">+IF(B177&lt;61,B177,100)</f>
        <v>100</v>
      </c>
    </row>
    <row r="178" spans="1:5">
      <c r="A178">
        <v>0</v>
      </c>
      <c r="B178" s="86">
        <v>9999</v>
      </c>
      <c r="C178" s="87"/>
      <c r="E178">
        <f t="shared" si="6"/>
        <v>100</v>
      </c>
    </row>
    <row r="179" spans="1:5">
      <c r="A179" t="s">
        <v>92</v>
      </c>
      <c r="B179" s="86">
        <v>9999</v>
      </c>
      <c r="C179" s="87"/>
      <c r="E179">
        <f t="shared" si="6"/>
        <v>100</v>
      </c>
    </row>
    <row r="180" spans="1:5">
      <c r="A180">
        <v>10207</v>
      </c>
      <c r="B180" s="86">
        <v>9999</v>
      </c>
      <c r="C180" s="88" t="s">
        <v>93</v>
      </c>
      <c r="D180" s="89">
        <v>26</v>
      </c>
      <c r="E180">
        <f t="shared" si="6"/>
        <v>100</v>
      </c>
    </row>
    <row r="181" spans="1:5" ht="26.4">
      <c r="A181">
        <v>10209</v>
      </c>
      <c r="B181" s="86">
        <v>9999</v>
      </c>
      <c r="C181" s="88" t="s">
        <v>94</v>
      </c>
      <c r="D181" s="89">
        <v>27</v>
      </c>
      <c r="E181">
        <f t="shared" si="6"/>
        <v>100</v>
      </c>
    </row>
    <row r="182" spans="1:5">
      <c r="A182">
        <v>10702</v>
      </c>
      <c r="B182" s="86">
        <v>9999</v>
      </c>
      <c r="C182" s="87" t="s">
        <v>95</v>
      </c>
      <c r="D182" s="89">
        <v>14</v>
      </c>
      <c r="E182">
        <f t="shared" si="6"/>
        <v>100</v>
      </c>
    </row>
    <row r="183" spans="1:5">
      <c r="A183">
        <v>0</v>
      </c>
      <c r="B183" s="86">
        <v>9999</v>
      </c>
      <c r="E183">
        <f t="shared" si="6"/>
        <v>100</v>
      </c>
    </row>
    <row r="184" spans="1:5">
      <c r="A184">
        <v>0</v>
      </c>
      <c r="B184" s="86">
        <v>9999</v>
      </c>
      <c r="E184">
        <f t="shared" si="6"/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zoomScale="75" workbookViewId="0">
      <pane xSplit="9" ySplit="6" topLeftCell="J176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2"/>
  <cols>
    <col min="1" max="1" width="5" customWidth="1"/>
    <col min="2" max="2" width="7.44140625" customWidth="1"/>
    <col min="3" max="3" width="11.33203125" customWidth="1"/>
    <col min="6" max="6" width="8.88671875" customWidth="1"/>
    <col min="7" max="7" width="7.5546875" customWidth="1"/>
    <col min="10" max="10" width="57.44140625" customWidth="1"/>
    <col min="11" max="11" width="7.44140625" style="48" customWidth="1"/>
    <col min="12" max="12" width="11.44140625" customWidth="1"/>
  </cols>
  <sheetData>
    <row r="1" spans="1:27">
      <c r="A1" t="s">
        <v>74</v>
      </c>
      <c r="B1" s="36">
        <f>MAX(B7:B186)</f>
        <v>4</v>
      </c>
      <c r="C1">
        <v>1</v>
      </c>
      <c r="D1" t="s">
        <v>75</v>
      </c>
      <c r="F1">
        <f>43*14</f>
        <v>602</v>
      </c>
      <c r="K1" s="37"/>
    </row>
    <row r="2" spans="1:27">
      <c r="C2">
        <v>2</v>
      </c>
      <c r="D2" t="s">
        <v>76</v>
      </c>
      <c r="F2">
        <f>191*16</f>
        <v>3056</v>
      </c>
      <c r="K2" s="37"/>
    </row>
    <row r="3" spans="1:27">
      <c r="C3">
        <v>3</v>
      </c>
      <c r="D3" t="s">
        <v>77</v>
      </c>
      <c r="K3" s="37"/>
    </row>
    <row r="4" spans="1:27" ht="13.8" thickBot="1">
      <c r="C4" s="38" t="s">
        <v>78</v>
      </c>
      <c r="D4" s="39"/>
      <c r="E4" s="39"/>
      <c r="F4" s="39"/>
      <c r="G4" s="39"/>
      <c r="H4" s="39"/>
      <c r="I4" s="39"/>
      <c r="K4" s="37"/>
    </row>
    <row r="5" spans="1:27" ht="27.6">
      <c r="B5" s="40" t="s">
        <v>79</v>
      </c>
      <c r="C5" s="41" t="s">
        <v>80</v>
      </c>
      <c r="D5" s="41" t="s">
        <v>72</v>
      </c>
      <c r="E5" s="25" t="s">
        <v>63</v>
      </c>
      <c r="F5" s="25" t="s">
        <v>60</v>
      </c>
      <c r="G5" s="25" t="s">
        <v>61</v>
      </c>
      <c r="H5" s="25" t="s">
        <v>62</v>
      </c>
      <c r="I5" s="42" t="s">
        <v>1</v>
      </c>
      <c r="J5" s="43" t="s">
        <v>2</v>
      </c>
      <c r="K5" s="43" t="s">
        <v>81</v>
      </c>
      <c r="L5" s="43" t="s">
        <v>82</v>
      </c>
    </row>
    <row r="6" spans="1:27" ht="13.8">
      <c r="B6" s="36">
        <f>+'[4]v-baza'!$B$1</f>
        <v>0</v>
      </c>
      <c r="I6" s="44" t="s">
        <v>13</v>
      </c>
      <c r="J6" s="45" t="s">
        <v>14</v>
      </c>
      <c r="K6" s="45"/>
      <c r="L6" s="45" t="s">
        <v>15</v>
      </c>
    </row>
    <row r="7" spans="1:27" ht="13.8">
      <c r="A7">
        <v>1</v>
      </c>
      <c r="B7">
        <f>+IF(+L7&gt;0,MAX(B$6:B6)+1,0)</f>
        <v>0</v>
      </c>
      <c r="C7">
        <v>2</v>
      </c>
      <c r="E7" s="29" t="str">
        <f>+'Zahtev za oss-srednje'!F8</f>
        <v>*01613</v>
      </c>
      <c r="F7" s="29" t="e">
        <f>'Zahtev za oss-srednje'!G8</f>
        <v>#N/A</v>
      </c>
      <c r="G7" s="27" t="e">
        <f>'Zahtev za oss-srednje'!H8</f>
        <v>#N/A</v>
      </c>
      <c r="H7" s="29">
        <f>'Zahtev za oss-srednje'!I8</f>
        <v>920</v>
      </c>
      <c r="I7" s="49">
        <v>511</v>
      </c>
      <c r="J7" s="50" t="s">
        <v>26</v>
      </c>
      <c r="K7" s="46">
        <v>1</v>
      </c>
      <c r="L7" s="47">
        <f>+'Zahtev za oss-srednje'!L$8</f>
        <v>0</v>
      </c>
    </row>
    <row r="8" spans="1:27" ht="13.8">
      <c r="A8">
        <f>+A7+1</f>
        <v>2</v>
      </c>
      <c r="B8">
        <f>+IF(+L8&gt;0,MAX(B$6:B7)+1,0)</f>
        <v>1</v>
      </c>
      <c r="C8">
        <v>2</v>
      </c>
      <c r="E8" t="str">
        <f>+E7</f>
        <v>*01613</v>
      </c>
      <c r="F8" t="e">
        <f>+F7</f>
        <v>#N/A</v>
      </c>
      <c r="G8" s="26" t="e">
        <f>+G7</f>
        <v>#N/A</v>
      </c>
      <c r="H8">
        <f>+H7</f>
        <v>920</v>
      </c>
      <c r="I8" s="49">
        <v>512</v>
      </c>
      <c r="J8" s="50" t="s">
        <v>31</v>
      </c>
      <c r="K8" s="46">
        <f t="shared" ref="K8:K71" si="0">+K7</f>
        <v>1</v>
      </c>
      <c r="L8" s="47">
        <f>+'Zahtev za oss-srednje'!L$13</f>
        <v>800000</v>
      </c>
      <c r="AA8" s="47"/>
    </row>
    <row r="9" spans="1:27" ht="13.8">
      <c r="A9">
        <f t="shared" ref="A9:A72" si="1">+A8+1</f>
        <v>3</v>
      </c>
      <c r="B9">
        <f>+IF(+L9&gt;0,MAX(B$6:B8)+1,0)</f>
        <v>0</v>
      </c>
      <c r="C9">
        <v>2</v>
      </c>
      <c r="E9" t="str">
        <f t="shared" ref="E9:H72" si="2">+E8</f>
        <v>*01613</v>
      </c>
      <c r="F9" t="e">
        <f t="shared" si="2"/>
        <v>#N/A</v>
      </c>
      <c r="G9" s="26" t="e">
        <f t="shared" si="2"/>
        <v>#N/A</v>
      </c>
      <c r="H9">
        <f t="shared" si="2"/>
        <v>920</v>
      </c>
      <c r="I9" s="49">
        <v>513</v>
      </c>
      <c r="J9" s="50" t="s">
        <v>41</v>
      </c>
      <c r="K9" s="46">
        <f t="shared" si="0"/>
        <v>1</v>
      </c>
      <c r="L9" s="47">
        <f>+'Zahtev za oss-srednje'!L$23</f>
        <v>0</v>
      </c>
      <c r="AA9" s="47"/>
    </row>
    <row r="10" spans="1:27" ht="13.8">
      <c r="A10">
        <f t="shared" si="1"/>
        <v>4</v>
      </c>
      <c r="B10">
        <f>+IF(+L10&gt;0,MAX(B$6:B9)+1,0)</f>
        <v>0</v>
      </c>
      <c r="C10">
        <v>2</v>
      </c>
      <c r="E10" t="str">
        <f t="shared" si="2"/>
        <v>*01613</v>
      </c>
      <c r="F10" t="e">
        <f t="shared" si="2"/>
        <v>#N/A</v>
      </c>
      <c r="G10" s="26" t="e">
        <f t="shared" si="2"/>
        <v>#N/A</v>
      </c>
      <c r="H10">
        <f t="shared" si="2"/>
        <v>920</v>
      </c>
      <c r="I10" s="52">
        <v>514</v>
      </c>
      <c r="J10" s="50" t="s">
        <v>42</v>
      </c>
      <c r="K10" s="46">
        <f t="shared" si="0"/>
        <v>1</v>
      </c>
      <c r="L10" s="47">
        <f>+'Zahtev za oss-srednje'!L$25</f>
        <v>0</v>
      </c>
      <c r="AA10" s="47"/>
    </row>
    <row r="11" spans="1:27" ht="13.8">
      <c r="A11">
        <f t="shared" si="1"/>
        <v>5</v>
      </c>
      <c r="B11">
        <f>+IF(+L11&gt;0,MAX(B$6:B10)+1,0)</f>
        <v>2</v>
      </c>
      <c r="C11">
        <v>2</v>
      </c>
      <c r="E11" t="str">
        <f t="shared" si="2"/>
        <v>*01613</v>
      </c>
      <c r="F11" t="e">
        <f t="shared" si="2"/>
        <v>#N/A</v>
      </c>
      <c r="G11" s="26" t="e">
        <f t="shared" si="2"/>
        <v>#N/A</v>
      </c>
      <c r="H11">
        <f t="shared" si="2"/>
        <v>920</v>
      </c>
      <c r="I11" s="52">
        <v>515</v>
      </c>
      <c r="J11" s="50" t="s">
        <v>43</v>
      </c>
      <c r="K11" s="46">
        <f t="shared" si="0"/>
        <v>1</v>
      </c>
      <c r="L11" s="47">
        <f>+'Zahtev za oss-srednje'!L$27</f>
        <v>25000</v>
      </c>
      <c r="AA11" s="47"/>
    </row>
    <row r="12" spans="1:27" ht="13.8">
      <c r="A12">
        <f t="shared" si="1"/>
        <v>6</v>
      </c>
      <c r="B12">
        <f>+IF(+L12&gt;0,MAX(B$6:B11)+1,0)</f>
        <v>0</v>
      </c>
      <c r="C12">
        <v>2</v>
      </c>
      <c r="E12" t="str">
        <f t="shared" si="2"/>
        <v>*01613</v>
      </c>
      <c r="F12" t="e">
        <f t="shared" si="2"/>
        <v>#N/A</v>
      </c>
      <c r="G12" s="26" t="e">
        <f t="shared" si="2"/>
        <v>#N/A</v>
      </c>
      <c r="H12">
        <f t="shared" si="2"/>
        <v>920</v>
      </c>
      <c r="I12" s="49">
        <v>521</v>
      </c>
      <c r="J12" s="50" t="s">
        <v>44</v>
      </c>
      <c r="K12" s="46">
        <f t="shared" si="0"/>
        <v>1</v>
      </c>
      <c r="L12" s="47">
        <f>+'Zahtev za oss-srednje'!L$29</f>
        <v>0</v>
      </c>
      <c r="AA12" s="47"/>
    </row>
    <row r="13" spans="1:27" ht="13.8">
      <c r="A13">
        <f t="shared" si="1"/>
        <v>7</v>
      </c>
      <c r="B13">
        <f>+IF(+L13&gt;0,MAX(B$6:B12)+1,0)</f>
        <v>0</v>
      </c>
      <c r="C13">
        <v>2</v>
      </c>
      <c r="E13" t="str">
        <f t="shared" si="2"/>
        <v>*01613</v>
      </c>
      <c r="F13" t="e">
        <f t="shared" si="2"/>
        <v>#N/A</v>
      </c>
      <c r="G13" s="26" t="e">
        <f t="shared" si="2"/>
        <v>#N/A</v>
      </c>
      <c r="H13">
        <f t="shared" si="2"/>
        <v>920</v>
      </c>
      <c r="I13" s="49">
        <v>522</v>
      </c>
      <c r="J13" s="50" t="s">
        <v>45</v>
      </c>
      <c r="K13" s="46">
        <f t="shared" si="0"/>
        <v>1</v>
      </c>
      <c r="L13" s="47">
        <f>+'Zahtev za oss-srednje'!L$31</f>
        <v>0</v>
      </c>
      <c r="AA13" s="47"/>
    </row>
    <row r="14" spans="1:27" ht="13.8">
      <c r="A14">
        <f t="shared" si="1"/>
        <v>8</v>
      </c>
      <c r="B14">
        <f>+IF(+L14&gt;0,MAX(B$6:B13)+1,0)</f>
        <v>0</v>
      </c>
      <c r="C14">
        <v>2</v>
      </c>
      <c r="E14" t="str">
        <f t="shared" si="2"/>
        <v>*01613</v>
      </c>
      <c r="F14" t="e">
        <f t="shared" si="2"/>
        <v>#N/A</v>
      </c>
      <c r="G14" s="26" t="e">
        <f t="shared" si="2"/>
        <v>#N/A</v>
      </c>
      <c r="H14">
        <f t="shared" si="2"/>
        <v>920</v>
      </c>
      <c r="I14" s="49">
        <v>523</v>
      </c>
      <c r="J14" s="50" t="s">
        <v>49</v>
      </c>
      <c r="K14" s="46">
        <f t="shared" si="0"/>
        <v>1</v>
      </c>
      <c r="L14" s="47">
        <f>+'Zahtev za oss-srednje'!L$35</f>
        <v>0</v>
      </c>
      <c r="AA14" s="47"/>
    </row>
    <row r="15" spans="1:27" ht="13.8">
      <c r="A15">
        <f t="shared" si="1"/>
        <v>9</v>
      </c>
      <c r="B15">
        <f>+IF(+L15&gt;0,MAX(B$6:B14)+1,0)</f>
        <v>0</v>
      </c>
      <c r="C15">
        <v>2</v>
      </c>
      <c r="E15" t="str">
        <f t="shared" si="2"/>
        <v>*01613</v>
      </c>
      <c r="F15" t="e">
        <f t="shared" si="2"/>
        <v>#N/A</v>
      </c>
      <c r="G15" s="26" t="e">
        <f t="shared" si="2"/>
        <v>#N/A</v>
      </c>
      <c r="H15">
        <f t="shared" si="2"/>
        <v>920</v>
      </c>
      <c r="I15" s="49">
        <v>531</v>
      </c>
      <c r="J15" s="50" t="s">
        <v>50</v>
      </c>
      <c r="K15" s="46">
        <f t="shared" si="0"/>
        <v>1</v>
      </c>
      <c r="L15" s="47">
        <f>+'Zahtev za oss-srednje'!L$37</f>
        <v>0</v>
      </c>
      <c r="AA15" s="47"/>
    </row>
    <row r="16" spans="1:27" ht="13.8">
      <c r="A16">
        <f t="shared" si="1"/>
        <v>10</v>
      </c>
      <c r="B16">
        <f>+IF(+L16&gt;0,MAX(B$6:B15)+1,0)</f>
        <v>0</v>
      </c>
      <c r="C16">
        <v>2</v>
      </c>
      <c r="E16" t="str">
        <f t="shared" si="2"/>
        <v>*01613</v>
      </c>
      <c r="F16" t="e">
        <f t="shared" si="2"/>
        <v>#N/A</v>
      </c>
      <c r="G16" s="26" t="e">
        <f t="shared" si="2"/>
        <v>#N/A</v>
      </c>
      <c r="H16">
        <f t="shared" si="2"/>
        <v>920</v>
      </c>
      <c r="I16" s="49">
        <v>541</v>
      </c>
      <c r="J16" s="50" t="s">
        <v>51</v>
      </c>
      <c r="K16" s="46">
        <f t="shared" si="0"/>
        <v>1</v>
      </c>
      <c r="L16" s="47">
        <f>+'Zahtev za oss-srednje'!L$39</f>
        <v>0</v>
      </c>
      <c r="AA16" s="47"/>
    </row>
    <row r="17" spans="1:27" ht="13.8">
      <c r="A17">
        <f t="shared" si="1"/>
        <v>11</v>
      </c>
      <c r="B17">
        <f>+IF(+L17&gt;0,MAX(B$6:B16)+1,0)</f>
        <v>0</v>
      </c>
      <c r="C17">
        <v>2</v>
      </c>
      <c r="E17" t="str">
        <f t="shared" si="2"/>
        <v>*01613</v>
      </c>
      <c r="F17" t="e">
        <f t="shared" si="2"/>
        <v>#N/A</v>
      </c>
      <c r="G17" s="26" t="e">
        <f t="shared" si="2"/>
        <v>#N/A</v>
      </c>
      <c r="H17">
        <f t="shared" si="2"/>
        <v>920</v>
      </c>
      <c r="I17" s="49">
        <v>542</v>
      </c>
      <c r="J17" s="50" t="s">
        <v>52</v>
      </c>
      <c r="K17" s="46">
        <f t="shared" si="0"/>
        <v>1</v>
      </c>
      <c r="L17" s="47">
        <f>+'Zahtev za oss-srednje'!L$41</f>
        <v>0</v>
      </c>
      <c r="AA17" s="47"/>
    </row>
    <row r="18" spans="1:27" ht="13.8">
      <c r="A18">
        <f t="shared" si="1"/>
        <v>12</v>
      </c>
      <c r="B18">
        <f>+IF(+L18&gt;0,MAX(B$6:B17)+1,0)</f>
        <v>0</v>
      </c>
      <c r="C18">
        <v>2</v>
      </c>
      <c r="E18" t="str">
        <f t="shared" si="2"/>
        <v>*01613</v>
      </c>
      <c r="F18" t="e">
        <f t="shared" si="2"/>
        <v>#N/A</v>
      </c>
      <c r="G18" s="26" t="e">
        <f t="shared" si="2"/>
        <v>#N/A</v>
      </c>
      <c r="H18">
        <f t="shared" si="2"/>
        <v>920</v>
      </c>
      <c r="I18" s="54">
        <v>543</v>
      </c>
      <c r="J18" s="55" t="s">
        <v>54</v>
      </c>
      <c r="K18" s="46">
        <f t="shared" si="0"/>
        <v>1</v>
      </c>
      <c r="L18" s="47">
        <f>+'Zahtev za oss-srednje'!L$43</f>
        <v>0</v>
      </c>
      <c r="AA18" s="47"/>
    </row>
    <row r="19" spans="1:27" ht="13.8">
      <c r="A19">
        <f t="shared" si="1"/>
        <v>13</v>
      </c>
      <c r="B19">
        <f>+IF(+L19&gt;0,MAX(B$6:B18)+1,0)</f>
        <v>0</v>
      </c>
      <c r="C19">
        <v>2</v>
      </c>
      <c r="E19" t="str">
        <f t="shared" si="2"/>
        <v>*01613</v>
      </c>
      <c r="F19" t="e">
        <f t="shared" si="2"/>
        <v>#N/A</v>
      </c>
      <c r="G19" s="26" t="e">
        <f t="shared" si="2"/>
        <v>#N/A</v>
      </c>
      <c r="H19">
        <f t="shared" si="2"/>
        <v>920</v>
      </c>
      <c r="I19" s="49">
        <v>511</v>
      </c>
      <c r="J19" s="50" t="s">
        <v>26</v>
      </c>
      <c r="K19" s="46">
        <v>4</v>
      </c>
      <c r="L19" s="47">
        <f>+'Zahtev za oss-srednje'!M$8</f>
        <v>0</v>
      </c>
      <c r="AA19" s="47"/>
    </row>
    <row r="20" spans="1:27" ht="13.8">
      <c r="A20">
        <f t="shared" si="1"/>
        <v>14</v>
      </c>
      <c r="B20">
        <f>+IF(+L20&gt;0,MAX(B$6:B19)+1,0)</f>
        <v>0</v>
      </c>
      <c r="C20">
        <v>2</v>
      </c>
      <c r="E20" t="str">
        <f t="shared" si="2"/>
        <v>*01613</v>
      </c>
      <c r="F20" t="e">
        <f t="shared" si="2"/>
        <v>#N/A</v>
      </c>
      <c r="G20" s="26" t="e">
        <f t="shared" si="2"/>
        <v>#N/A</v>
      </c>
      <c r="H20">
        <f t="shared" si="2"/>
        <v>920</v>
      </c>
      <c r="I20" s="49">
        <v>512</v>
      </c>
      <c r="J20" s="50" t="s">
        <v>31</v>
      </c>
      <c r="K20" s="46">
        <f t="shared" si="0"/>
        <v>4</v>
      </c>
      <c r="L20" s="47">
        <f>+'Zahtev za oss-srednje'!M$13</f>
        <v>0</v>
      </c>
      <c r="AA20" s="47"/>
    </row>
    <row r="21" spans="1:27" ht="13.8">
      <c r="A21">
        <f t="shared" si="1"/>
        <v>15</v>
      </c>
      <c r="B21">
        <f>+IF(+L21&gt;0,MAX(B$6:B20)+1,0)</f>
        <v>0</v>
      </c>
      <c r="C21">
        <v>2</v>
      </c>
      <c r="E21" t="str">
        <f t="shared" si="2"/>
        <v>*01613</v>
      </c>
      <c r="F21" t="e">
        <f t="shared" si="2"/>
        <v>#N/A</v>
      </c>
      <c r="G21" s="26" t="e">
        <f t="shared" si="2"/>
        <v>#N/A</v>
      </c>
      <c r="H21">
        <f t="shared" si="2"/>
        <v>920</v>
      </c>
      <c r="I21" s="49">
        <v>513</v>
      </c>
      <c r="J21" s="50" t="s">
        <v>41</v>
      </c>
      <c r="K21" s="46">
        <f t="shared" si="0"/>
        <v>4</v>
      </c>
      <c r="L21" s="47">
        <f>+'Zahtev za oss-srednje'!M$23</f>
        <v>0</v>
      </c>
      <c r="AA21" s="47"/>
    </row>
    <row r="22" spans="1:27" ht="13.8">
      <c r="A22">
        <f t="shared" si="1"/>
        <v>16</v>
      </c>
      <c r="B22">
        <f>+IF(+L22&gt;0,MAX(B$6:B21)+1,0)</f>
        <v>0</v>
      </c>
      <c r="C22">
        <v>2</v>
      </c>
      <c r="E22" t="str">
        <f t="shared" si="2"/>
        <v>*01613</v>
      </c>
      <c r="F22" t="e">
        <f t="shared" si="2"/>
        <v>#N/A</v>
      </c>
      <c r="G22" s="26" t="e">
        <f t="shared" si="2"/>
        <v>#N/A</v>
      </c>
      <c r="H22">
        <f t="shared" si="2"/>
        <v>920</v>
      </c>
      <c r="I22" s="52">
        <v>514</v>
      </c>
      <c r="J22" s="50" t="s">
        <v>42</v>
      </c>
      <c r="K22" s="46">
        <f t="shared" si="0"/>
        <v>4</v>
      </c>
      <c r="L22" s="47">
        <f>+'Zahtev za oss-srednje'!M$25</f>
        <v>0</v>
      </c>
      <c r="AA22" s="47"/>
    </row>
    <row r="23" spans="1:27" ht="13.8">
      <c r="A23">
        <f t="shared" si="1"/>
        <v>17</v>
      </c>
      <c r="B23">
        <f>+IF(+L23&gt;0,MAX(B$6:B22)+1,0)</f>
        <v>0</v>
      </c>
      <c r="C23">
        <v>2</v>
      </c>
      <c r="E23" t="str">
        <f t="shared" si="2"/>
        <v>*01613</v>
      </c>
      <c r="F23" t="e">
        <f t="shared" si="2"/>
        <v>#N/A</v>
      </c>
      <c r="G23" s="26" t="e">
        <f t="shared" si="2"/>
        <v>#N/A</v>
      </c>
      <c r="H23">
        <f t="shared" si="2"/>
        <v>920</v>
      </c>
      <c r="I23" s="52">
        <v>515</v>
      </c>
      <c r="J23" s="50" t="s">
        <v>43</v>
      </c>
      <c r="K23" s="46">
        <f t="shared" si="0"/>
        <v>4</v>
      </c>
      <c r="L23" s="47">
        <f>+'Zahtev za oss-srednje'!M$27</f>
        <v>0</v>
      </c>
      <c r="AA23" s="47"/>
    </row>
    <row r="24" spans="1:27" ht="13.8">
      <c r="A24">
        <f t="shared" si="1"/>
        <v>18</v>
      </c>
      <c r="B24">
        <f>+IF(+L24&gt;0,MAX(B$6:B23)+1,0)</f>
        <v>0</v>
      </c>
      <c r="C24">
        <v>2</v>
      </c>
      <c r="E24" t="str">
        <f t="shared" si="2"/>
        <v>*01613</v>
      </c>
      <c r="F24" t="e">
        <f t="shared" si="2"/>
        <v>#N/A</v>
      </c>
      <c r="G24" s="26" t="e">
        <f t="shared" si="2"/>
        <v>#N/A</v>
      </c>
      <c r="H24">
        <f t="shared" si="2"/>
        <v>920</v>
      </c>
      <c r="I24" s="49">
        <v>521</v>
      </c>
      <c r="J24" s="50" t="s">
        <v>44</v>
      </c>
      <c r="K24" s="46">
        <f t="shared" si="0"/>
        <v>4</v>
      </c>
      <c r="L24" s="47">
        <f>+'Zahtev za oss-srednje'!M$29</f>
        <v>0</v>
      </c>
      <c r="AA24" s="47"/>
    </row>
    <row r="25" spans="1:27" ht="13.8">
      <c r="A25">
        <f t="shared" si="1"/>
        <v>19</v>
      </c>
      <c r="B25">
        <f>+IF(+L25&gt;0,MAX(B$6:B24)+1,0)</f>
        <v>0</v>
      </c>
      <c r="C25">
        <v>2</v>
      </c>
      <c r="E25" t="str">
        <f t="shared" si="2"/>
        <v>*01613</v>
      </c>
      <c r="F25" t="e">
        <f t="shared" si="2"/>
        <v>#N/A</v>
      </c>
      <c r="G25" s="26" t="e">
        <f t="shared" si="2"/>
        <v>#N/A</v>
      </c>
      <c r="H25">
        <f t="shared" si="2"/>
        <v>920</v>
      </c>
      <c r="I25" s="49">
        <v>522</v>
      </c>
      <c r="J25" s="50" t="s">
        <v>45</v>
      </c>
      <c r="K25" s="46">
        <f t="shared" si="0"/>
        <v>4</v>
      </c>
      <c r="L25" s="47">
        <f>+'Zahtev za oss-srednje'!M$31</f>
        <v>0</v>
      </c>
      <c r="AA25" s="47"/>
    </row>
    <row r="26" spans="1:27" ht="13.8">
      <c r="A26">
        <f t="shared" si="1"/>
        <v>20</v>
      </c>
      <c r="B26">
        <f>+IF(+L26&gt;0,MAX(B$6:B25)+1,0)</f>
        <v>0</v>
      </c>
      <c r="C26">
        <v>2</v>
      </c>
      <c r="E26" t="str">
        <f t="shared" si="2"/>
        <v>*01613</v>
      </c>
      <c r="F26" t="e">
        <f t="shared" si="2"/>
        <v>#N/A</v>
      </c>
      <c r="G26" s="26" t="e">
        <f t="shared" si="2"/>
        <v>#N/A</v>
      </c>
      <c r="H26">
        <f t="shared" si="2"/>
        <v>920</v>
      </c>
      <c r="I26" s="49">
        <v>523</v>
      </c>
      <c r="J26" s="50" t="s">
        <v>49</v>
      </c>
      <c r="K26" s="46">
        <f t="shared" si="0"/>
        <v>4</v>
      </c>
      <c r="L26" s="47">
        <f>+'Zahtev za oss-srednje'!M$35</f>
        <v>0</v>
      </c>
      <c r="AA26" s="47"/>
    </row>
    <row r="27" spans="1:27" ht="13.8">
      <c r="A27">
        <f t="shared" si="1"/>
        <v>21</v>
      </c>
      <c r="B27">
        <f>+IF(+L27&gt;0,MAX(B$6:B26)+1,0)</f>
        <v>0</v>
      </c>
      <c r="C27">
        <v>2</v>
      </c>
      <c r="E27" t="str">
        <f t="shared" si="2"/>
        <v>*01613</v>
      </c>
      <c r="F27" t="e">
        <f t="shared" si="2"/>
        <v>#N/A</v>
      </c>
      <c r="G27" s="26" t="e">
        <f t="shared" si="2"/>
        <v>#N/A</v>
      </c>
      <c r="H27">
        <f t="shared" si="2"/>
        <v>920</v>
      </c>
      <c r="I27" s="49">
        <v>531</v>
      </c>
      <c r="J27" s="50" t="s">
        <v>50</v>
      </c>
      <c r="K27" s="46">
        <f t="shared" si="0"/>
        <v>4</v>
      </c>
      <c r="L27" s="47">
        <f>+'Zahtev za oss-srednje'!M$37</f>
        <v>0</v>
      </c>
      <c r="AA27" s="47"/>
    </row>
    <row r="28" spans="1:27" ht="13.8">
      <c r="A28">
        <f t="shared" si="1"/>
        <v>22</v>
      </c>
      <c r="B28">
        <f>+IF(+L28&gt;0,MAX(B$6:B27)+1,0)</f>
        <v>0</v>
      </c>
      <c r="C28">
        <v>2</v>
      </c>
      <c r="E28" t="str">
        <f t="shared" si="2"/>
        <v>*01613</v>
      </c>
      <c r="F28" t="e">
        <f t="shared" si="2"/>
        <v>#N/A</v>
      </c>
      <c r="G28" s="26" t="e">
        <f t="shared" si="2"/>
        <v>#N/A</v>
      </c>
      <c r="H28">
        <f t="shared" si="2"/>
        <v>920</v>
      </c>
      <c r="I28" s="49">
        <v>541</v>
      </c>
      <c r="J28" s="50" t="s">
        <v>51</v>
      </c>
      <c r="K28" s="46">
        <f t="shared" si="0"/>
        <v>4</v>
      </c>
      <c r="L28" s="47">
        <f>+'Zahtev za oss-srednje'!M$39</f>
        <v>0</v>
      </c>
      <c r="AA28" s="47"/>
    </row>
    <row r="29" spans="1:27" ht="13.8">
      <c r="A29">
        <f t="shared" si="1"/>
        <v>23</v>
      </c>
      <c r="B29">
        <f>+IF(+L29&gt;0,MAX(B$6:B28)+1,0)</f>
        <v>0</v>
      </c>
      <c r="C29">
        <v>2</v>
      </c>
      <c r="E29" t="str">
        <f t="shared" si="2"/>
        <v>*01613</v>
      </c>
      <c r="F29" t="e">
        <f t="shared" si="2"/>
        <v>#N/A</v>
      </c>
      <c r="G29" s="26" t="e">
        <f t="shared" si="2"/>
        <v>#N/A</v>
      </c>
      <c r="H29">
        <f t="shared" si="2"/>
        <v>920</v>
      </c>
      <c r="I29" s="49">
        <v>542</v>
      </c>
      <c r="J29" s="50" t="s">
        <v>52</v>
      </c>
      <c r="K29" s="46">
        <f t="shared" si="0"/>
        <v>4</v>
      </c>
      <c r="L29" s="47">
        <f>+'Zahtev za oss-srednje'!M$41</f>
        <v>0</v>
      </c>
      <c r="AA29" s="47"/>
    </row>
    <row r="30" spans="1:27" ht="13.8">
      <c r="A30">
        <f t="shared" si="1"/>
        <v>24</v>
      </c>
      <c r="B30">
        <f>+IF(+L30&gt;0,MAX(B$6:B29)+1,0)</f>
        <v>0</v>
      </c>
      <c r="C30">
        <v>2</v>
      </c>
      <c r="E30" t="str">
        <f t="shared" si="2"/>
        <v>*01613</v>
      </c>
      <c r="F30" t="e">
        <f t="shared" si="2"/>
        <v>#N/A</v>
      </c>
      <c r="G30" s="26" t="e">
        <f t="shared" si="2"/>
        <v>#N/A</v>
      </c>
      <c r="H30">
        <f t="shared" si="2"/>
        <v>920</v>
      </c>
      <c r="I30" s="54">
        <v>543</v>
      </c>
      <c r="J30" s="55" t="s">
        <v>54</v>
      </c>
      <c r="K30" s="46">
        <f t="shared" si="0"/>
        <v>4</v>
      </c>
      <c r="L30" s="47">
        <f>+'Zahtev za oss-srednje'!M$43</f>
        <v>0</v>
      </c>
      <c r="AA30" s="47"/>
    </row>
    <row r="31" spans="1:27" ht="13.8">
      <c r="A31">
        <f t="shared" si="1"/>
        <v>25</v>
      </c>
      <c r="B31">
        <f>+IF(+L31&gt;0,MAX(B$6:B30)+1,0)</f>
        <v>0</v>
      </c>
      <c r="C31">
        <v>2</v>
      </c>
      <c r="E31" t="str">
        <f t="shared" si="2"/>
        <v>*01613</v>
      </c>
      <c r="F31" t="e">
        <f t="shared" si="2"/>
        <v>#N/A</v>
      </c>
      <c r="G31" s="26" t="e">
        <f t="shared" si="2"/>
        <v>#N/A</v>
      </c>
      <c r="H31">
        <f t="shared" si="2"/>
        <v>920</v>
      </c>
      <c r="I31" s="49">
        <v>511</v>
      </c>
      <c r="J31" s="50" t="s">
        <v>26</v>
      </c>
      <c r="K31" s="46">
        <v>5</v>
      </c>
      <c r="L31" s="47">
        <f>+'Zahtev za oss-srednje'!N$8</f>
        <v>0</v>
      </c>
      <c r="AA31" s="47"/>
    </row>
    <row r="32" spans="1:27" ht="13.8">
      <c r="A32">
        <f t="shared" si="1"/>
        <v>26</v>
      </c>
      <c r="B32">
        <f>+IF(+L32&gt;0,MAX(B$6:B31)+1,0)</f>
        <v>0</v>
      </c>
      <c r="C32">
        <v>2</v>
      </c>
      <c r="E32" t="str">
        <f t="shared" si="2"/>
        <v>*01613</v>
      </c>
      <c r="F32" t="e">
        <f t="shared" si="2"/>
        <v>#N/A</v>
      </c>
      <c r="G32" s="26" t="e">
        <f t="shared" si="2"/>
        <v>#N/A</v>
      </c>
      <c r="H32">
        <f t="shared" si="2"/>
        <v>920</v>
      </c>
      <c r="I32" s="49">
        <v>512</v>
      </c>
      <c r="J32" s="50" t="s">
        <v>31</v>
      </c>
      <c r="K32" s="46">
        <f t="shared" si="0"/>
        <v>5</v>
      </c>
      <c r="L32" s="47">
        <f>+'Zahtev za oss-srednje'!N$13</f>
        <v>0</v>
      </c>
      <c r="AA32" s="47"/>
    </row>
    <row r="33" spans="1:27" ht="13.8">
      <c r="A33">
        <f t="shared" si="1"/>
        <v>27</v>
      </c>
      <c r="B33">
        <f>+IF(+L33&gt;0,MAX(B$6:B32)+1,0)</f>
        <v>0</v>
      </c>
      <c r="C33">
        <v>2</v>
      </c>
      <c r="E33" t="str">
        <f t="shared" si="2"/>
        <v>*01613</v>
      </c>
      <c r="F33" t="e">
        <f t="shared" si="2"/>
        <v>#N/A</v>
      </c>
      <c r="G33" s="26" t="e">
        <f t="shared" si="2"/>
        <v>#N/A</v>
      </c>
      <c r="H33">
        <f t="shared" si="2"/>
        <v>920</v>
      </c>
      <c r="I33" s="49">
        <v>513</v>
      </c>
      <c r="J33" s="50" t="s">
        <v>41</v>
      </c>
      <c r="K33" s="46">
        <f t="shared" si="0"/>
        <v>5</v>
      </c>
      <c r="L33" s="47">
        <f>+'Zahtev za oss-srednje'!N$23</f>
        <v>0</v>
      </c>
      <c r="AA33" s="47"/>
    </row>
    <row r="34" spans="1:27" ht="13.8">
      <c r="A34">
        <f t="shared" si="1"/>
        <v>28</v>
      </c>
      <c r="B34">
        <f>+IF(+L34&gt;0,MAX(B$6:B33)+1,0)</f>
        <v>0</v>
      </c>
      <c r="C34">
        <v>2</v>
      </c>
      <c r="E34" t="str">
        <f t="shared" si="2"/>
        <v>*01613</v>
      </c>
      <c r="F34" t="e">
        <f t="shared" si="2"/>
        <v>#N/A</v>
      </c>
      <c r="G34" s="26" t="e">
        <f t="shared" si="2"/>
        <v>#N/A</v>
      </c>
      <c r="H34">
        <f t="shared" si="2"/>
        <v>920</v>
      </c>
      <c r="I34" s="52">
        <v>514</v>
      </c>
      <c r="J34" s="50" t="s">
        <v>42</v>
      </c>
      <c r="K34" s="46">
        <f t="shared" si="0"/>
        <v>5</v>
      </c>
      <c r="L34" s="47">
        <f>+'Zahtev za oss-srednje'!N$25</f>
        <v>0</v>
      </c>
      <c r="AA34" s="47"/>
    </row>
    <row r="35" spans="1:27" ht="13.8">
      <c r="A35">
        <f t="shared" si="1"/>
        <v>29</v>
      </c>
      <c r="B35">
        <f>+IF(+L35&gt;0,MAX(B$6:B34)+1,0)</f>
        <v>0</v>
      </c>
      <c r="C35">
        <v>2</v>
      </c>
      <c r="E35" t="str">
        <f t="shared" si="2"/>
        <v>*01613</v>
      </c>
      <c r="F35" t="e">
        <f t="shared" si="2"/>
        <v>#N/A</v>
      </c>
      <c r="G35" s="26" t="e">
        <f t="shared" si="2"/>
        <v>#N/A</v>
      </c>
      <c r="H35">
        <f t="shared" si="2"/>
        <v>920</v>
      </c>
      <c r="I35" s="52">
        <v>515</v>
      </c>
      <c r="J35" s="50" t="s">
        <v>43</v>
      </c>
      <c r="K35" s="46">
        <f t="shared" si="0"/>
        <v>5</v>
      </c>
      <c r="L35" s="47">
        <f>+'Zahtev za oss-srednje'!N$27</f>
        <v>0</v>
      </c>
      <c r="AA35" s="47"/>
    </row>
    <row r="36" spans="1:27" ht="13.8">
      <c r="A36">
        <f t="shared" si="1"/>
        <v>30</v>
      </c>
      <c r="B36">
        <f>+IF(+L36&gt;0,MAX(B$6:B35)+1,0)</f>
        <v>0</v>
      </c>
      <c r="C36">
        <v>2</v>
      </c>
      <c r="E36" t="str">
        <f t="shared" si="2"/>
        <v>*01613</v>
      </c>
      <c r="F36" t="e">
        <f t="shared" si="2"/>
        <v>#N/A</v>
      </c>
      <c r="G36" s="26" t="e">
        <f t="shared" si="2"/>
        <v>#N/A</v>
      </c>
      <c r="H36">
        <f t="shared" si="2"/>
        <v>920</v>
      </c>
      <c r="I36" s="49">
        <v>521</v>
      </c>
      <c r="J36" s="50" t="s">
        <v>44</v>
      </c>
      <c r="K36" s="46">
        <f t="shared" si="0"/>
        <v>5</v>
      </c>
      <c r="L36" s="47">
        <f>+'Zahtev za oss-srednje'!N$29</f>
        <v>0</v>
      </c>
      <c r="AA36" s="47"/>
    </row>
    <row r="37" spans="1:27" ht="13.8">
      <c r="A37">
        <f t="shared" si="1"/>
        <v>31</v>
      </c>
      <c r="B37">
        <f>+IF(+L37&gt;0,MAX(B$6:B36)+1,0)</f>
        <v>0</v>
      </c>
      <c r="C37">
        <v>2</v>
      </c>
      <c r="E37" t="str">
        <f t="shared" si="2"/>
        <v>*01613</v>
      </c>
      <c r="F37" t="e">
        <f t="shared" si="2"/>
        <v>#N/A</v>
      </c>
      <c r="G37" s="26" t="e">
        <f t="shared" si="2"/>
        <v>#N/A</v>
      </c>
      <c r="H37">
        <f t="shared" si="2"/>
        <v>920</v>
      </c>
      <c r="I37" s="49">
        <v>522</v>
      </c>
      <c r="J37" s="50" t="s">
        <v>45</v>
      </c>
      <c r="K37" s="46">
        <f t="shared" si="0"/>
        <v>5</v>
      </c>
      <c r="L37" s="47">
        <f>+'Zahtev za oss-srednje'!N$31</f>
        <v>0</v>
      </c>
      <c r="AA37" s="47"/>
    </row>
    <row r="38" spans="1:27" ht="13.8">
      <c r="A38">
        <f t="shared" si="1"/>
        <v>32</v>
      </c>
      <c r="B38">
        <f>+IF(+L38&gt;0,MAX(B$6:B37)+1,0)</f>
        <v>0</v>
      </c>
      <c r="C38">
        <v>2</v>
      </c>
      <c r="E38" t="str">
        <f t="shared" si="2"/>
        <v>*01613</v>
      </c>
      <c r="F38" t="e">
        <f t="shared" si="2"/>
        <v>#N/A</v>
      </c>
      <c r="G38" s="26" t="e">
        <f t="shared" si="2"/>
        <v>#N/A</v>
      </c>
      <c r="H38">
        <f t="shared" si="2"/>
        <v>920</v>
      </c>
      <c r="I38" s="49">
        <v>523</v>
      </c>
      <c r="J38" s="50" t="s">
        <v>49</v>
      </c>
      <c r="K38" s="46">
        <f t="shared" si="0"/>
        <v>5</v>
      </c>
      <c r="L38" s="47">
        <f>+'Zahtev za oss-srednje'!N$35</f>
        <v>0</v>
      </c>
      <c r="AA38" s="47"/>
    </row>
    <row r="39" spans="1:27" ht="13.8">
      <c r="A39">
        <f t="shared" si="1"/>
        <v>33</v>
      </c>
      <c r="B39">
        <f>+IF(+L39&gt;0,MAX(B$6:B38)+1,0)</f>
        <v>0</v>
      </c>
      <c r="C39">
        <v>2</v>
      </c>
      <c r="E39" t="str">
        <f t="shared" si="2"/>
        <v>*01613</v>
      </c>
      <c r="F39" t="e">
        <f t="shared" si="2"/>
        <v>#N/A</v>
      </c>
      <c r="G39" s="26" t="e">
        <f t="shared" si="2"/>
        <v>#N/A</v>
      </c>
      <c r="H39">
        <f t="shared" si="2"/>
        <v>920</v>
      </c>
      <c r="I39" s="49">
        <v>531</v>
      </c>
      <c r="J39" s="50" t="s">
        <v>50</v>
      </c>
      <c r="K39" s="46">
        <f t="shared" si="0"/>
        <v>5</v>
      </c>
      <c r="L39" s="47">
        <f>+'Zahtev za oss-srednje'!N$37</f>
        <v>0</v>
      </c>
      <c r="AA39" s="47"/>
    </row>
    <row r="40" spans="1:27" ht="13.8">
      <c r="A40">
        <f t="shared" si="1"/>
        <v>34</v>
      </c>
      <c r="B40">
        <f>+IF(+L40&gt;0,MAX(B$6:B39)+1,0)</f>
        <v>0</v>
      </c>
      <c r="C40">
        <v>2</v>
      </c>
      <c r="E40" t="str">
        <f t="shared" si="2"/>
        <v>*01613</v>
      </c>
      <c r="F40" t="e">
        <f t="shared" si="2"/>
        <v>#N/A</v>
      </c>
      <c r="G40" s="26" t="e">
        <f t="shared" si="2"/>
        <v>#N/A</v>
      </c>
      <c r="H40">
        <f t="shared" si="2"/>
        <v>920</v>
      </c>
      <c r="I40" s="49">
        <v>541</v>
      </c>
      <c r="J40" s="50" t="s">
        <v>51</v>
      </c>
      <c r="K40" s="46">
        <f t="shared" si="0"/>
        <v>5</v>
      </c>
      <c r="L40" s="47">
        <f>+'Zahtev za oss-srednje'!N$39</f>
        <v>0</v>
      </c>
      <c r="AA40" s="47"/>
    </row>
    <row r="41" spans="1:27" ht="13.8">
      <c r="A41">
        <f t="shared" si="1"/>
        <v>35</v>
      </c>
      <c r="B41">
        <f>+IF(+L41&gt;0,MAX(B$6:B40)+1,0)</f>
        <v>0</v>
      </c>
      <c r="C41">
        <v>2</v>
      </c>
      <c r="E41" t="str">
        <f t="shared" si="2"/>
        <v>*01613</v>
      </c>
      <c r="F41" t="e">
        <f t="shared" si="2"/>
        <v>#N/A</v>
      </c>
      <c r="G41" s="26" t="e">
        <f t="shared" si="2"/>
        <v>#N/A</v>
      </c>
      <c r="H41">
        <f t="shared" si="2"/>
        <v>920</v>
      </c>
      <c r="I41" s="49">
        <v>542</v>
      </c>
      <c r="J41" s="50" t="s">
        <v>52</v>
      </c>
      <c r="K41" s="46">
        <f t="shared" si="0"/>
        <v>5</v>
      </c>
      <c r="L41" s="47">
        <f>+'Zahtev za oss-srednje'!N$41</f>
        <v>0</v>
      </c>
      <c r="AA41" s="47"/>
    </row>
    <row r="42" spans="1:27" ht="13.8">
      <c r="A42">
        <f t="shared" si="1"/>
        <v>36</v>
      </c>
      <c r="B42">
        <f>+IF(+L42&gt;0,MAX(B$6:B41)+1,0)</f>
        <v>0</v>
      </c>
      <c r="C42">
        <v>2</v>
      </c>
      <c r="E42" t="str">
        <f t="shared" si="2"/>
        <v>*01613</v>
      </c>
      <c r="F42" t="e">
        <f t="shared" si="2"/>
        <v>#N/A</v>
      </c>
      <c r="G42" s="26" t="e">
        <f t="shared" si="2"/>
        <v>#N/A</v>
      </c>
      <c r="H42">
        <f t="shared" si="2"/>
        <v>920</v>
      </c>
      <c r="I42" s="54">
        <v>543</v>
      </c>
      <c r="J42" s="55" t="s">
        <v>54</v>
      </c>
      <c r="K42" s="46">
        <f t="shared" si="0"/>
        <v>5</v>
      </c>
      <c r="L42" s="47">
        <f>+'Zahtev za oss-srednje'!N$43</f>
        <v>0</v>
      </c>
      <c r="AA42" s="47"/>
    </row>
    <row r="43" spans="1:27" ht="13.8">
      <c r="A43">
        <f t="shared" si="1"/>
        <v>37</v>
      </c>
      <c r="B43">
        <f>+IF(+L43&gt;0,MAX(B$6:B42)+1,0)</f>
        <v>0</v>
      </c>
      <c r="C43">
        <v>2</v>
      </c>
      <c r="E43" t="str">
        <f t="shared" si="2"/>
        <v>*01613</v>
      </c>
      <c r="F43" t="e">
        <f t="shared" si="2"/>
        <v>#N/A</v>
      </c>
      <c r="G43" s="26" t="e">
        <f t="shared" si="2"/>
        <v>#N/A</v>
      </c>
      <c r="H43">
        <f t="shared" si="2"/>
        <v>920</v>
      </c>
      <c r="I43" s="49">
        <v>511</v>
      </c>
      <c r="J43" s="50" t="s">
        <v>26</v>
      </c>
      <c r="K43" s="46">
        <v>6</v>
      </c>
      <c r="L43" s="47">
        <f>+'Zahtev za oss-srednje'!O$8</f>
        <v>0</v>
      </c>
      <c r="AA43" s="47"/>
    </row>
    <row r="44" spans="1:27" ht="13.8">
      <c r="A44">
        <f t="shared" si="1"/>
        <v>38</v>
      </c>
      <c r="B44">
        <f>+IF(+L44&gt;0,MAX(B$6:B43)+1,0)</f>
        <v>0</v>
      </c>
      <c r="C44">
        <v>2</v>
      </c>
      <c r="E44" t="str">
        <f t="shared" si="2"/>
        <v>*01613</v>
      </c>
      <c r="F44" t="e">
        <f t="shared" si="2"/>
        <v>#N/A</v>
      </c>
      <c r="G44" s="26" t="e">
        <f t="shared" si="2"/>
        <v>#N/A</v>
      </c>
      <c r="H44">
        <f t="shared" si="2"/>
        <v>920</v>
      </c>
      <c r="I44" s="49">
        <v>512</v>
      </c>
      <c r="J44" s="50" t="s">
        <v>31</v>
      </c>
      <c r="K44" s="46">
        <f t="shared" si="0"/>
        <v>6</v>
      </c>
      <c r="L44" s="47">
        <f>+'Zahtev za oss-srednje'!O$13</f>
        <v>0</v>
      </c>
      <c r="AA44" s="47"/>
    </row>
    <row r="45" spans="1:27" ht="13.8">
      <c r="A45">
        <f t="shared" si="1"/>
        <v>39</v>
      </c>
      <c r="B45">
        <f>+IF(+L45&gt;0,MAX(B$6:B44)+1,0)</f>
        <v>0</v>
      </c>
      <c r="C45">
        <v>2</v>
      </c>
      <c r="E45" t="str">
        <f t="shared" si="2"/>
        <v>*01613</v>
      </c>
      <c r="F45" t="e">
        <f t="shared" si="2"/>
        <v>#N/A</v>
      </c>
      <c r="G45" s="26" t="e">
        <f t="shared" si="2"/>
        <v>#N/A</v>
      </c>
      <c r="H45">
        <f t="shared" si="2"/>
        <v>920</v>
      </c>
      <c r="I45" s="49">
        <v>513</v>
      </c>
      <c r="J45" s="50" t="s">
        <v>41</v>
      </c>
      <c r="K45" s="46">
        <f t="shared" si="0"/>
        <v>6</v>
      </c>
      <c r="L45" s="47">
        <f>+'Zahtev za oss-srednje'!O$23</f>
        <v>0</v>
      </c>
      <c r="AA45" s="47"/>
    </row>
    <row r="46" spans="1:27" ht="13.8">
      <c r="A46">
        <f t="shared" si="1"/>
        <v>40</v>
      </c>
      <c r="B46">
        <f>+IF(+L46&gt;0,MAX(B$6:B45)+1,0)</f>
        <v>0</v>
      </c>
      <c r="C46">
        <v>2</v>
      </c>
      <c r="E46" t="str">
        <f t="shared" si="2"/>
        <v>*01613</v>
      </c>
      <c r="F46" t="e">
        <f t="shared" si="2"/>
        <v>#N/A</v>
      </c>
      <c r="G46" s="26" t="e">
        <f t="shared" si="2"/>
        <v>#N/A</v>
      </c>
      <c r="H46">
        <f t="shared" si="2"/>
        <v>920</v>
      </c>
      <c r="I46" s="52">
        <v>514</v>
      </c>
      <c r="J46" s="50" t="s">
        <v>42</v>
      </c>
      <c r="K46" s="46">
        <f t="shared" si="0"/>
        <v>6</v>
      </c>
      <c r="L46" s="47">
        <f>+'Zahtev za oss-srednje'!O$25</f>
        <v>0</v>
      </c>
      <c r="AA46" s="47"/>
    </row>
    <row r="47" spans="1:27" ht="13.8">
      <c r="A47">
        <f t="shared" si="1"/>
        <v>41</v>
      </c>
      <c r="B47">
        <f>+IF(+L47&gt;0,MAX(B$6:B46)+1,0)</f>
        <v>0</v>
      </c>
      <c r="C47">
        <v>2</v>
      </c>
      <c r="E47" t="str">
        <f t="shared" si="2"/>
        <v>*01613</v>
      </c>
      <c r="F47" t="e">
        <f t="shared" si="2"/>
        <v>#N/A</v>
      </c>
      <c r="G47" s="26" t="e">
        <f t="shared" si="2"/>
        <v>#N/A</v>
      </c>
      <c r="H47">
        <f t="shared" si="2"/>
        <v>920</v>
      </c>
      <c r="I47" s="52">
        <v>515</v>
      </c>
      <c r="J47" s="50" t="s">
        <v>43</v>
      </c>
      <c r="K47" s="46">
        <f t="shared" si="0"/>
        <v>6</v>
      </c>
      <c r="L47" s="47">
        <f>+'Zahtev za oss-srednje'!O$27</f>
        <v>0</v>
      </c>
      <c r="AA47" s="47"/>
    </row>
    <row r="48" spans="1:27" ht="13.8">
      <c r="A48">
        <f t="shared" si="1"/>
        <v>42</v>
      </c>
      <c r="B48">
        <f>+IF(+L48&gt;0,MAX(B$6:B47)+1,0)</f>
        <v>0</v>
      </c>
      <c r="C48">
        <v>2</v>
      </c>
      <c r="E48" t="str">
        <f t="shared" si="2"/>
        <v>*01613</v>
      </c>
      <c r="F48" t="e">
        <f t="shared" si="2"/>
        <v>#N/A</v>
      </c>
      <c r="G48" s="26" t="e">
        <f t="shared" si="2"/>
        <v>#N/A</v>
      </c>
      <c r="H48">
        <f t="shared" si="2"/>
        <v>920</v>
      </c>
      <c r="I48" s="49">
        <v>521</v>
      </c>
      <c r="J48" s="50" t="s">
        <v>44</v>
      </c>
      <c r="K48" s="46">
        <f t="shared" si="0"/>
        <v>6</v>
      </c>
      <c r="L48" s="47">
        <f>+'Zahtev za oss-srednje'!O$29</f>
        <v>0</v>
      </c>
      <c r="AA48" s="47"/>
    </row>
    <row r="49" spans="1:27" ht="13.8">
      <c r="A49">
        <f t="shared" si="1"/>
        <v>43</v>
      </c>
      <c r="B49">
        <f>+IF(+L49&gt;0,MAX(B$6:B48)+1,0)</f>
        <v>0</v>
      </c>
      <c r="C49">
        <v>2</v>
      </c>
      <c r="E49" t="str">
        <f t="shared" si="2"/>
        <v>*01613</v>
      </c>
      <c r="F49" t="e">
        <f t="shared" si="2"/>
        <v>#N/A</v>
      </c>
      <c r="G49" s="26" t="e">
        <f t="shared" si="2"/>
        <v>#N/A</v>
      </c>
      <c r="H49">
        <f t="shared" si="2"/>
        <v>920</v>
      </c>
      <c r="I49" s="49">
        <v>522</v>
      </c>
      <c r="J49" s="50" t="s">
        <v>45</v>
      </c>
      <c r="K49" s="46">
        <f t="shared" si="0"/>
        <v>6</v>
      </c>
      <c r="L49" s="47">
        <f>+'Zahtev za oss-srednje'!O$31</f>
        <v>0</v>
      </c>
      <c r="AA49" s="47"/>
    </row>
    <row r="50" spans="1:27" ht="13.8">
      <c r="A50">
        <f t="shared" si="1"/>
        <v>44</v>
      </c>
      <c r="B50">
        <f>+IF(+L50&gt;0,MAX(B$6:B49)+1,0)</f>
        <v>0</v>
      </c>
      <c r="C50">
        <v>2</v>
      </c>
      <c r="E50" t="str">
        <f t="shared" si="2"/>
        <v>*01613</v>
      </c>
      <c r="F50" t="e">
        <f t="shared" si="2"/>
        <v>#N/A</v>
      </c>
      <c r="G50" s="26" t="e">
        <f t="shared" si="2"/>
        <v>#N/A</v>
      </c>
      <c r="H50">
        <f t="shared" si="2"/>
        <v>920</v>
      </c>
      <c r="I50" s="49">
        <v>523</v>
      </c>
      <c r="J50" s="50" t="s">
        <v>49</v>
      </c>
      <c r="K50" s="46">
        <v>4</v>
      </c>
      <c r="L50" s="47">
        <f>+'Zahtev za oss-srednje'!O$35</f>
        <v>0</v>
      </c>
      <c r="AA50" s="47"/>
    </row>
    <row r="51" spans="1:27" ht="13.8">
      <c r="A51">
        <f t="shared" si="1"/>
        <v>45</v>
      </c>
      <c r="B51">
        <f>+IF(+L51&gt;0,MAX(B$6:B50)+1,0)</f>
        <v>0</v>
      </c>
      <c r="C51">
        <v>2</v>
      </c>
      <c r="E51" t="str">
        <f t="shared" si="2"/>
        <v>*01613</v>
      </c>
      <c r="F51" t="e">
        <f t="shared" si="2"/>
        <v>#N/A</v>
      </c>
      <c r="G51" s="26" t="e">
        <f t="shared" si="2"/>
        <v>#N/A</v>
      </c>
      <c r="H51">
        <f t="shared" si="2"/>
        <v>920</v>
      </c>
      <c r="I51" s="49">
        <v>531</v>
      </c>
      <c r="J51" s="50" t="s">
        <v>50</v>
      </c>
      <c r="K51" s="46">
        <f t="shared" si="0"/>
        <v>4</v>
      </c>
      <c r="L51" s="47">
        <f>+'Zahtev za oss-srednje'!O$37</f>
        <v>0</v>
      </c>
      <c r="AA51" s="47"/>
    </row>
    <row r="52" spans="1:27" ht="13.8">
      <c r="A52">
        <f t="shared" si="1"/>
        <v>46</v>
      </c>
      <c r="B52">
        <f>+IF(+L52&gt;0,MAX(B$6:B51)+1,0)</f>
        <v>0</v>
      </c>
      <c r="C52">
        <v>2</v>
      </c>
      <c r="E52" t="str">
        <f t="shared" si="2"/>
        <v>*01613</v>
      </c>
      <c r="F52" t="e">
        <f t="shared" si="2"/>
        <v>#N/A</v>
      </c>
      <c r="G52" s="26" t="e">
        <f t="shared" si="2"/>
        <v>#N/A</v>
      </c>
      <c r="H52">
        <f t="shared" si="2"/>
        <v>920</v>
      </c>
      <c r="I52" s="49">
        <v>541</v>
      </c>
      <c r="J52" s="50" t="s">
        <v>51</v>
      </c>
      <c r="K52" s="46">
        <f t="shared" si="0"/>
        <v>4</v>
      </c>
      <c r="L52" s="47">
        <f>+'Zahtev za oss-srednje'!O$39</f>
        <v>0</v>
      </c>
      <c r="AA52" s="47"/>
    </row>
    <row r="53" spans="1:27" ht="13.8">
      <c r="A53">
        <f t="shared" si="1"/>
        <v>47</v>
      </c>
      <c r="B53">
        <f>+IF(+L53&gt;0,MAX(B$6:B52)+1,0)</f>
        <v>0</v>
      </c>
      <c r="C53">
        <v>2</v>
      </c>
      <c r="E53" t="str">
        <f t="shared" si="2"/>
        <v>*01613</v>
      </c>
      <c r="F53" t="e">
        <f t="shared" si="2"/>
        <v>#N/A</v>
      </c>
      <c r="G53" s="26" t="e">
        <f t="shared" si="2"/>
        <v>#N/A</v>
      </c>
      <c r="H53">
        <f t="shared" si="2"/>
        <v>920</v>
      </c>
      <c r="I53" s="49">
        <v>542</v>
      </c>
      <c r="J53" s="50" t="s">
        <v>52</v>
      </c>
      <c r="K53" s="46">
        <f t="shared" si="0"/>
        <v>4</v>
      </c>
      <c r="L53" s="47">
        <f>+'Zahtev za oss-srednje'!O$41</f>
        <v>0</v>
      </c>
      <c r="AA53" s="47"/>
    </row>
    <row r="54" spans="1:27" ht="13.8">
      <c r="A54">
        <f t="shared" si="1"/>
        <v>48</v>
      </c>
      <c r="B54">
        <f>+IF(+L54&gt;0,MAX(B$6:B53)+1,0)</f>
        <v>0</v>
      </c>
      <c r="C54">
        <v>2</v>
      </c>
      <c r="E54" t="str">
        <f t="shared" si="2"/>
        <v>*01613</v>
      </c>
      <c r="F54" t="e">
        <f t="shared" si="2"/>
        <v>#N/A</v>
      </c>
      <c r="G54" s="26" t="e">
        <f t="shared" si="2"/>
        <v>#N/A</v>
      </c>
      <c r="H54">
        <f t="shared" si="2"/>
        <v>920</v>
      </c>
      <c r="I54" s="54">
        <v>543</v>
      </c>
      <c r="J54" s="55" t="s">
        <v>54</v>
      </c>
      <c r="K54" s="46">
        <f t="shared" si="0"/>
        <v>4</v>
      </c>
      <c r="L54" s="47">
        <f>+'Zahtev za oss-srednje'!O$43</f>
        <v>0</v>
      </c>
      <c r="AA54" s="47"/>
    </row>
    <row r="55" spans="1:27" ht="13.8">
      <c r="A55">
        <f t="shared" si="1"/>
        <v>49</v>
      </c>
      <c r="B55">
        <f>+IF(+L55&gt;0,MAX(B$6:B54)+1,0)</f>
        <v>0</v>
      </c>
      <c r="C55">
        <v>2</v>
      </c>
      <c r="E55" t="str">
        <f t="shared" si="2"/>
        <v>*01613</v>
      </c>
      <c r="F55" t="e">
        <f t="shared" si="2"/>
        <v>#N/A</v>
      </c>
      <c r="G55" s="26" t="e">
        <f t="shared" si="2"/>
        <v>#N/A</v>
      </c>
      <c r="H55">
        <f t="shared" si="2"/>
        <v>920</v>
      </c>
      <c r="I55" s="49">
        <v>511</v>
      </c>
      <c r="J55" s="50" t="s">
        <v>26</v>
      </c>
      <c r="K55" s="46">
        <v>7</v>
      </c>
      <c r="L55" s="47">
        <f>+'Zahtev za oss-srednje'!P$8</f>
        <v>0</v>
      </c>
      <c r="AA55" s="47"/>
    </row>
    <row r="56" spans="1:27" ht="13.8">
      <c r="A56">
        <f t="shared" si="1"/>
        <v>50</v>
      </c>
      <c r="B56">
        <f>+IF(+L56&gt;0,MAX(B$6:B55)+1,0)</f>
        <v>0</v>
      </c>
      <c r="C56">
        <v>2</v>
      </c>
      <c r="E56" t="str">
        <f t="shared" si="2"/>
        <v>*01613</v>
      </c>
      <c r="F56" t="e">
        <f t="shared" si="2"/>
        <v>#N/A</v>
      </c>
      <c r="G56" s="26" t="e">
        <f t="shared" si="2"/>
        <v>#N/A</v>
      </c>
      <c r="H56">
        <f t="shared" si="2"/>
        <v>920</v>
      </c>
      <c r="I56" s="49">
        <v>512</v>
      </c>
      <c r="J56" s="50" t="s">
        <v>31</v>
      </c>
      <c r="K56" s="46">
        <f t="shared" si="0"/>
        <v>7</v>
      </c>
      <c r="L56" s="47">
        <f>+'Zahtev za oss-srednje'!P$13</f>
        <v>0</v>
      </c>
      <c r="AA56" s="47"/>
    </row>
    <row r="57" spans="1:27" ht="13.8">
      <c r="A57">
        <f t="shared" si="1"/>
        <v>51</v>
      </c>
      <c r="B57">
        <f>+IF(+L57&gt;0,MAX(B$6:B56)+1,0)</f>
        <v>0</v>
      </c>
      <c r="C57">
        <v>2</v>
      </c>
      <c r="E57" t="str">
        <f t="shared" si="2"/>
        <v>*01613</v>
      </c>
      <c r="F57" t="e">
        <f t="shared" si="2"/>
        <v>#N/A</v>
      </c>
      <c r="G57" s="26" t="e">
        <f t="shared" si="2"/>
        <v>#N/A</v>
      </c>
      <c r="H57">
        <f t="shared" si="2"/>
        <v>920</v>
      </c>
      <c r="I57" s="49">
        <v>513</v>
      </c>
      <c r="J57" s="50" t="s">
        <v>41</v>
      </c>
      <c r="K57" s="46">
        <f t="shared" si="0"/>
        <v>7</v>
      </c>
      <c r="L57" s="47">
        <f>+'Zahtev za oss-srednje'!P$23</f>
        <v>0</v>
      </c>
      <c r="AA57" s="47"/>
    </row>
    <row r="58" spans="1:27" ht="13.8">
      <c r="A58">
        <f t="shared" si="1"/>
        <v>52</v>
      </c>
      <c r="B58">
        <f>+IF(+L58&gt;0,MAX(B$6:B57)+1,0)</f>
        <v>0</v>
      </c>
      <c r="C58">
        <v>2</v>
      </c>
      <c r="E58" t="str">
        <f t="shared" si="2"/>
        <v>*01613</v>
      </c>
      <c r="F58" t="e">
        <f t="shared" si="2"/>
        <v>#N/A</v>
      </c>
      <c r="G58" s="26" t="e">
        <f t="shared" si="2"/>
        <v>#N/A</v>
      </c>
      <c r="H58">
        <f t="shared" si="2"/>
        <v>920</v>
      </c>
      <c r="I58" s="52">
        <v>514</v>
      </c>
      <c r="J58" s="50" t="s">
        <v>42</v>
      </c>
      <c r="K58" s="46">
        <f t="shared" si="0"/>
        <v>7</v>
      </c>
      <c r="L58" s="47">
        <f>+'Zahtev za oss-srednje'!P$25</f>
        <v>0</v>
      </c>
      <c r="AA58" s="47"/>
    </row>
    <row r="59" spans="1:27" ht="13.8">
      <c r="A59">
        <f t="shared" si="1"/>
        <v>53</v>
      </c>
      <c r="B59">
        <f>+IF(+L59&gt;0,MAX(B$6:B58)+1,0)</f>
        <v>0</v>
      </c>
      <c r="C59">
        <v>2</v>
      </c>
      <c r="E59" t="str">
        <f t="shared" si="2"/>
        <v>*01613</v>
      </c>
      <c r="F59" t="e">
        <f t="shared" si="2"/>
        <v>#N/A</v>
      </c>
      <c r="G59" s="26" t="e">
        <f t="shared" si="2"/>
        <v>#N/A</v>
      </c>
      <c r="H59">
        <f t="shared" si="2"/>
        <v>920</v>
      </c>
      <c r="I59" s="52">
        <v>515</v>
      </c>
      <c r="J59" s="50" t="s">
        <v>43</v>
      </c>
      <c r="K59" s="46">
        <f t="shared" si="0"/>
        <v>7</v>
      </c>
      <c r="L59" s="47">
        <f>+'Zahtev za oss-srednje'!P$27</f>
        <v>0</v>
      </c>
      <c r="AA59" s="47"/>
    </row>
    <row r="60" spans="1:27" ht="13.8">
      <c r="A60">
        <f t="shared" si="1"/>
        <v>54</v>
      </c>
      <c r="B60">
        <f>+IF(+L60&gt;0,MAX(B$6:B59)+1,0)</f>
        <v>0</v>
      </c>
      <c r="C60">
        <v>2</v>
      </c>
      <c r="E60" t="str">
        <f t="shared" si="2"/>
        <v>*01613</v>
      </c>
      <c r="F60" t="e">
        <f t="shared" si="2"/>
        <v>#N/A</v>
      </c>
      <c r="G60" s="26" t="e">
        <f t="shared" si="2"/>
        <v>#N/A</v>
      </c>
      <c r="H60">
        <f t="shared" si="2"/>
        <v>920</v>
      </c>
      <c r="I60" s="49">
        <v>521</v>
      </c>
      <c r="J60" s="50" t="s">
        <v>44</v>
      </c>
      <c r="K60" s="46">
        <f t="shared" si="0"/>
        <v>7</v>
      </c>
      <c r="L60" s="47">
        <f>+'Zahtev za oss-srednje'!P$29</f>
        <v>0</v>
      </c>
      <c r="AA60" s="47"/>
    </row>
    <row r="61" spans="1:27" ht="13.8">
      <c r="A61">
        <f t="shared" si="1"/>
        <v>55</v>
      </c>
      <c r="B61">
        <f>+IF(+L61&gt;0,MAX(B$6:B60)+1,0)</f>
        <v>0</v>
      </c>
      <c r="C61">
        <v>2</v>
      </c>
      <c r="E61" t="str">
        <f t="shared" si="2"/>
        <v>*01613</v>
      </c>
      <c r="F61" t="e">
        <f t="shared" si="2"/>
        <v>#N/A</v>
      </c>
      <c r="G61" s="26" t="e">
        <f t="shared" si="2"/>
        <v>#N/A</v>
      </c>
      <c r="H61">
        <f t="shared" si="2"/>
        <v>920</v>
      </c>
      <c r="I61" s="49">
        <v>522</v>
      </c>
      <c r="J61" s="50" t="s">
        <v>45</v>
      </c>
      <c r="K61" s="46">
        <f t="shared" si="0"/>
        <v>7</v>
      </c>
      <c r="L61" s="47">
        <f>+'Zahtev za oss-srednje'!P$31</f>
        <v>0</v>
      </c>
      <c r="AA61" s="47"/>
    </row>
    <row r="62" spans="1:27" ht="13.8">
      <c r="A62">
        <f t="shared" si="1"/>
        <v>56</v>
      </c>
      <c r="B62">
        <f>+IF(+L62&gt;0,MAX(B$6:B61)+1,0)</f>
        <v>0</v>
      </c>
      <c r="C62">
        <v>2</v>
      </c>
      <c r="E62" t="str">
        <f t="shared" si="2"/>
        <v>*01613</v>
      </c>
      <c r="F62" t="e">
        <f t="shared" si="2"/>
        <v>#N/A</v>
      </c>
      <c r="G62" s="26" t="e">
        <f t="shared" si="2"/>
        <v>#N/A</v>
      </c>
      <c r="H62">
        <f t="shared" si="2"/>
        <v>920</v>
      </c>
      <c r="I62" s="49">
        <v>523</v>
      </c>
      <c r="J62" s="50" t="s">
        <v>49</v>
      </c>
      <c r="K62" s="46">
        <f t="shared" si="0"/>
        <v>7</v>
      </c>
      <c r="L62" s="47">
        <f>+'Zahtev za oss-srednje'!P$35</f>
        <v>0</v>
      </c>
      <c r="AA62" s="47"/>
    </row>
    <row r="63" spans="1:27" ht="13.8">
      <c r="A63">
        <f t="shared" si="1"/>
        <v>57</v>
      </c>
      <c r="B63">
        <f>+IF(+L63&gt;0,MAX(B$6:B62)+1,0)</f>
        <v>0</v>
      </c>
      <c r="C63">
        <v>2</v>
      </c>
      <c r="E63" t="str">
        <f t="shared" si="2"/>
        <v>*01613</v>
      </c>
      <c r="F63" t="e">
        <f t="shared" si="2"/>
        <v>#N/A</v>
      </c>
      <c r="G63" s="26" t="e">
        <f t="shared" si="2"/>
        <v>#N/A</v>
      </c>
      <c r="H63">
        <f t="shared" si="2"/>
        <v>920</v>
      </c>
      <c r="I63" s="49">
        <v>531</v>
      </c>
      <c r="J63" s="50" t="s">
        <v>50</v>
      </c>
      <c r="K63" s="46">
        <f t="shared" si="0"/>
        <v>7</v>
      </c>
      <c r="L63" s="47">
        <f>+'Zahtev za oss-srednje'!P$37</f>
        <v>0</v>
      </c>
      <c r="AA63" s="47"/>
    </row>
    <row r="64" spans="1:27" ht="13.8">
      <c r="A64">
        <f t="shared" si="1"/>
        <v>58</v>
      </c>
      <c r="B64">
        <f>+IF(+L64&gt;0,MAX(B$6:B63)+1,0)</f>
        <v>0</v>
      </c>
      <c r="C64">
        <v>2</v>
      </c>
      <c r="E64" t="str">
        <f t="shared" si="2"/>
        <v>*01613</v>
      </c>
      <c r="F64" t="e">
        <f t="shared" si="2"/>
        <v>#N/A</v>
      </c>
      <c r="G64" s="26" t="e">
        <f t="shared" si="2"/>
        <v>#N/A</v>
      </c>
      <c r="H64">
        <f t="shared" si="2"/>
        <v>920</v>
      </c>
      <c r="I64" s="49">
        <v>541</v>
      </c>
      <c r="J64" s="50" t="s">
        <v>51</v>
      </c>
      <c r="K64" s="46">
        <f t="shared" si="0"/>
        <v>7</v>
      </c>
      <c r="L64" s="47">
        <f>+'Zahtev za oss-srednje'!P$39</f>
        <v>0</v>
      </c>
      <c r="AA64" s="47"/>
    </row>
    <row r="65" spans="1:27" ht="13.8">
      <c r="A65">
        <f t="shared" si="1"/>
        <v>59</v>
      </c>
      <c r="B65">
        <f>+IF(+L65&gt;0,MAX(B$6:B64)+1,0)</f>
        <v>0</v>
      </c>
      <c r="C65">
        <v>2</v>
      </c>
      <c r="E65" t="str">
        <f t="shared" si="2"/>
        <v>*01613</v>
      </c>
      <c r="F65" t="e">
        <f t="shared" si="2"/>
        <v>#N/A</v>
      </c>
      <c r="G65" s="26" t="e">
        <f t="shared" si="2"/>
        <v>#N/A</v>
      </c>
      <c r="H65">
        <f t="shared" si="2"/>
        <v>920</v>
      </c>
      <c r="I65" s="49">
        <v>542</v>
      </c>
      <c r="J65" s="50" t="s">
        <v>52</v>
      </c>
      <c r="K65" s="46">
        <f t="shared" si="0"/>
        <v>7</v>
      </c>
      <c r="L65" s="47">
        <f>+'Zahtev za oss-srednje'!P$41</f>
        <v>0</v>
      </c>
      <c r="AA65" s="47"/>
    </row>
    <row r="66" spans="1:27" ht="13.8">
      <c r="A66">
        <f t="shared" si="1"/>
        <v>60</v>
      </c>
      <c r="B66">
        <f>+IF(+L66&gt;0,MAX(B$6:B65)+1,0)</f>
        <v>0</v>
      </c>
      <c r="C66">
        <v>2</v>
      </c>
      <c r="E66" t="str">
        <f t="shared" si="2"/>
        <v>*01613</v>
      </c>
      <c r="F66" t="e">
        <f t="shared" si="2"/>
        <v>#N/A</v>
      </c>
      <c r="G66" s="26" t="e">
        <f t="shared" si="2"/>
        <v>#N/A</v>
      </c>
      <c r="H66">
        <f t="shared" si="2"/>
        <v>920</v>
      </c>
      <c r="I66" s="54">
        <v>543</v>
      </c>
      <c r="J66" s="55" t="s">
        <v>54</v>
      </c>
      <c r="K66" s="46">
        <f t="shared" si="0"/>
        <v>7</v>
      </c>
      <c r="L66" s="47">
        <f>+'Zahtev za oss-srednje'!P$43</f>
        <v>0</v>
      </c>
      <c r="AA66" s="47"/>
    </row>
    <row r="67" spans="1:27" ht="13.8">
      <c r="A67">
        <f t="shared" si="1"/>
        <v>61</v>
      </c>
      <c r="B67">
        <f>+IF(+L67&gt;0,MAX(B$6:B66)+1,0)</f>
        <v>0</v>
      </c>
      <c r="C67">
        <v>2</v>
      </c>
      <c r="E67" t="str">
        <f t="shared" si="2"/>
        <v>*01613</v>
      </c>
      <c r="F67" t="e">
        <f t="shared" si="2"/>
        <v>#N/A</v>
      </c>
      <c r="G67" s="26" t="e">
        <f t="shared" si="2"/>
        <v>#N/A</v>
      </c>
      <c r="H67">
        <f t="shared" si="2"/>
        <v>920</v>
      </c>
      <c r="I67" s="49">
        <v>511</v>
      </c>
      <c r="J67" s="50" t="s">
        <v>26</v>
      </c>
      <c r="K67" s="46">
        <v>8</v>
      </c>
      <c r="L67" s="47">
        <f>+'Zahtev za oss-srednje'!Q$8</f>
        <v>0</v>
      </c>
      <c r="AA67" s="47"/>
    </row>
    <row r="68" spans="1:27" ht="13.8">
      <c r="A68">
        <f t="shared" si="1"/>
        <v>62</v>
      </c>
      <c r="B68">
        <f>+IF(+L68&gt;0,MAX(B$6:B67)+1,0)</f>
        <v>3</v>
      </c>
      <c r="C68">
        <v>2</v>
      </c>
      <c r="E68" t="str">
        <f t="shared" si="2"/>
        <v>*01613</v>
      </c>
      <c r="F68" t="e">
        <f t="shared" si="2"/>
        <v>#N/A</v>
      </c>
      <c r="G68" s="26" t="e">
        <f t="shared" si="2"/>
        <v>#N/A</v>
      </c>
      <c r="H68">
        <f t="shared" si="2"/>
        <v>920</v>
      </c>
      <c r="I68" s="49">
        <v>512</v>
      </c>
      <c r="J68" s="50" t="s">
        <v>31</v>
      </c>
      <c r="K68" s="46">
        <f t="shared" si="0"/>
        <v>8</v>
      </c>
      <c r="L68" s="47">
        <f>+'Zahtev za oss-srednje'!Q$13</f>
        <v>3075000</v>
      </c>
      <c r="AA68" s="47"/>
    </row>
    <row r="69" spans="1:27" ht="13.8">
      <c r="A69">
        <f t="shared" si="1"/>
        <v>63</v>
      </c>
      <c r="B69">
        <f>+IF(+L69&gt;0,MAX(B$6:B68)+1,0)</f>
        <v>0</v>
      </c>
      <c r="C69">
        <v>2</v>
      </c>
      <c r="E69" t="str">
        <f t="shared" si="2"/>
        <v>*01613</v>
      </c>
      <c r="F69" t="e">
        <f t="shared" si="2"/>
        <v>#N/A</v>
      </c>
      <c r="G69" s="26" t="e">
        <f t="shared" si="2"/>
        <v>#N/A</v>
      </c>
      <c r="H69">
        <f t="shared" si="2"/>
        <v>920</v>
      </c>
      <c r="I69" s="49">
        <v>513</v>
      </c>
      <c r="J69" s="50" t="s">
        <v>41</v>
      </c>
      <c r="K69" s="46">
        <f t="shared" si="0"/>
        <v>8</v>
      </c>
      <c r="L69" s="47">
        <f>+'Zahtev za oss-srednje'!Q$23</f>
        <v>0</v>
      </c>
      <c r="AA69" s="47"/>
    </row>
    <row r="70" spans="1:27" ht="13.8">
      <c r="A70">
        <f t="shared" si="1"/>
        <v>64</v>
      </c>
      <c r="B70">
        <f>+IF(+L70&gt;0,MAX(B$6:B69)+1,0)</f>
        <v>0</v>
      </c>
      <c r="C70">
        <v>2</v>
      </c>
      <c r="E70" t="str">
        <f t="shared" si="2"/>
        <v>*01613</v>
      </c>
      <c r="F70" t="e">
        <f t="shared" si="2"/>
        <v>#N/A</v>
      </c>
      <c r="G70" s="26" t="e">
        <f t="shared" si="2"/>
        <v>#N/A</v>
      </c>
      <c r="H70">
        <f t="shared" si="2"/>
        <v>920</v>
      </c>
      <c r="I70" s="52">
        <v>514</v>
      </c>
      <c r="J70" s="50" t="s">
        <v>42</v>
      </c>
      <c r="K70" s="46">
        <f t="shared" si="0"/>
        <v>8</v>
      </c>
      <c r="L70" s="47">
        <f>+'Zahtev za oss-srednje'!Q$25</f>
        <v>0</v>
      </c>
      <c r="AA70" s="47"/>
    </row>
    <row r="71" spans="1:27" ht="13.8">
      <c r="A71">
        <f t="shared" si="1"/>
        <v>65</v>
      </c>
      <c r="B71">
        <f>+IF(+L71&gt;0,MAX(B$6:B70)+1,0)</f>
        <v>0</v>
      </c>
      <c r="C71">
        <v>2</v>
      </c>
      <c r="E71" t="str">
        <f t="shared" si="2"/>
        <v>*01613</v>
      </c>
      <c r="F71" t="e">
        <f t="shared" si="2"/>
        <v>#N/A</v>
      </c>
      <c r="G71" s="26" t="e">
        <f t="shared" si="2"/>
        <v>#N/A</v>
      </c>
      <c r="H71">
        <f t="shared" si="2"/>
        <v>920</v>
      </c>
      <c r="I71" s="52">
        <v>515</v>
      </c>
      <c r="J71" s="50" t="s">
        <v>43</v>
      </c>
      <c r="K71" s="46">
        <f t="shared" si="0"/>
        <v>8</v>
      </c>
      <c r="L71" s="47">
        <f>+'Zahtev za oss-srednje'!Q$27</f>
        <v>0</v>
      </c>
      <c r="AA71" s="47"/>
    </row>
    <row r="72" spans="1:27" ht="13.8">
      <c r="A72">
        <f t="shared" si="1"/>
        <v>66</v>
      </c>
      <c r="B72">
        <f>+IF(+L72&gt;0,MAX(B$6:B71)+1,0)</f>
        <v>0</v>
      </c>
      <c r="C72">
        <v>2</v>
      </c>
      <c r="E72" t="str">
        <f>+E71</f>
        <v>*01613</v>
      </c>
      <c r="F72" t="e">
        <f t="shared" si="2"/>
        <v>#N/A</v>
      </c>
      <c r="G72" s="26" t="e">
        <f t="shared" si="2"/>
        <v>#N/A</v>
      </c>
      <c r="H72">
        <f t="shared" si="2"/>
        <v>920</v>
      </c>
      <c r="I72" s="49">
        <v>521</v>
      </c>
      <c r="J72" s="50" t="s">
        <v>44</v>
      </c>
      <c r="K72" s="46">
        <f t="shared" ref="K72:K102" si="3">+K71</f>
        <v>8</v>
      </c>
      <c r="L72" s="47">
        <f>+'Zahtev za oss-srednje'!Q$29</f>
        <v>0</v>
      </c>
      <c r="AA72" s="47"/>
    </row>
    <row r="73" spans="1:27" ht="13.8">
      <c r="A73">
        <f t="shared" ref="A73:A136" si="4">+A72+1</f>
        <v>67</v>
      </c>
      <c r="B73">
        <f>+IF(+L73&gt;0,MAX(B$6:B72)+1,0)</f>
        <v>0</v>
      </c>
      <c r="C73">
        <v>2</v>
      </c>
      <c r="E73" t="str">
        <f t="shared" ref="E73:H136" si="5">+E72</f>
        <v>*01613</v>
      </c>
      <c r="F73" t="e">
        <f t="shared" si="5"/>
        <v>#N/A</v>
      </c>
      <c r="G73" s="26" t="e">
        <f t="shared" si="5"/>
        <v>#N/A</v>
      </c>
      <c r="H73">
        <f t="shared" si="5"/>
        <v>920</v>
      </c>
      <c r="I73" s="49">
        <v>522</v>
      </c>
      <c r="J73" s="50" t="s">
        <v>45</v>
      </c>
      <c r="K73" s="46">
        <f t="shared" si="3"/>
        <v>8</v>
      </c>
      <c r="L73" s="47">
        <f>+'Zahtev za oss-srednje'!Q$31</f>
        <v>0</v>
      </c>
      <c r="AA73" s="47"/>
    </row>
    <row r="74" spans="1:27" ht="13.8">
      <c r="A74">
        <f t="shared" si="4"/>
        <v>68</v>
      </c>
      <c r="B74">
        <f>+IF(+L74&gt;0,MAX(B$6:B73)+1,0)</f>
        <v>0</v>
      </c>
      <c r="C74">
        <v>2</v>
      </c>
      <c r="E74" t="str">
        <f t="shared" si="5"/>
        <v>*01613</v>
      </c>
      <c r="F74" t="e">
        <f t="shared" si="5"/>
        <v>#N/A</v>
      </c>
      <c r="G74" s="26" t="e">
        <f t="shared" si="5"/>
        <v>#N/A</v>
      </c>
      <c r="H74">
        <f t="shared" si="5"/>
        <v>920</v>
      </c>
      <c r="I74" s="49">
        <v>523</v>
      </c>
      <c r="J74" s="50" t="s">
        <v>49</v>
      </c>
      <c r="K74" s="46">
        <f t="shared" si="3"/>
        <v>8</v>
      </c>
      <c r="L74" s="47">
        <f>+'Zahtev za oss-srednje'!Q$35</f>
        <v>0</v>
      </c>
      <c r="AA74" s="47"/>
    </row>
    <row r="75" spans="1:27" ht="13.8">
      <c r="A75">
        <f t="shared" si="4"/>
        <v>69</v>
      </c>
      <c r="B75">
        <f>+IF(+L75&gt;0,MAX(B$6:B74)+1,0)</f>
        <v>0</v>
      </c>
      <c r="C75">
        <v>2</v>
      </c>
      <c r="E75" t="str">
        <f t="shared" si="5"/>
        <v>*01613</v>
      </c>
      <c r="F75" t="e">
        <f t="shared" si="5"/>
        <v>#N/A</v>
      </c>
      <c r="G75" s="26" t="e">
        <f t="shared" si="5"/>
        <v>#N/A</v>
      </c>
      <c r="H75">
        <f t="shared" si="5"/>
        <v>920</v>
      </c>
      <c r="I75" s="49">
        <v>531</v>
      </c>
      <c r="J75" s="50" t="s">
        <v>50</v>
      </c>
      <c r="K75" s="46">
        <f t="shared" si="3"/>
        <v>8</v>
      </c>
      <c r="L75" s="47">
        <f>+'Zahtev za oss-srednje'!Q$37</f>
        <v>0</v>
      </c>
      <c r="AA75" s="47"/>
    </row>
    <row r="76" spans="1:27" ht="13.8">
      <c r="A76">
        <f t="shared" si="4"/>
        <v>70</v>
      </c>
      <c r="B76">
        <f>+IF(+L76&gt;0,MAX(B$6:B75)+1,0)</f>
        <v>0</v>
      </c>
      <c r="C76">
        <v>2</v>
      </c>
      <c r="E76" t="str">
        <f t="shared" si="5"/>
        <v>*01613</v>
      </c>
      <c r="F76" t="e">
        <f t="shared" si="5"/>
        <v>#N/A</v>
      </c>
      <c r="G76" s="26" t="e">
        <f t="shared" si="5"/>
        <v>#N/A</v>
      </c>
      <c r="H76">
        <f t="shared" si="5"/>
        <v>920</v>
      </c>
      <c r="I76" s="49">
        <v>541</v>
      </c>
      <c r="J76" s="50" t="s">
        <v>51</v>
      </c>
      <c r="K76" s="46">
        <f t="shared" si="3"/>
        <v>8</v>
      </c>
      <c r="L76" s="47">
        <f>+'Zahtev za oss-srednje'!Q$39</f>
        <v>0</v>
      </c>
      <c r="AA76" s="47"/>
    </row>
    <row r="77" spans="1:27" ht="13.8">
      <c r="A77">
        <f t="shared" si="4"/>
        <v>71</v>
      </c>
      <c r="B77">
        <f>+IF(+L77&gt;0,MAX(B$6:B76)+1,0)</f>
        <v>0</v>
      </c>
      <c r="C77">
        <v>2</v>
      </c>
      <c r="E77" t="str">
        <f t="shared" si="5"/>
        <v>*01613</v>
      </c>
      <c r="F77" t="e">
        <f t="shared" si="5"/>
        <v>#N/A</v>
      </c>
      <c r="G77" s="26" t="e">
        <f t="shared" si="5"/>
        <v>#N/A</v>
      </c>
      <c r="H77">
        <f t="shared" si="5"/>
        <v>920</v>
      </c>
      <c r="I77" s="49">
        <v>542</v>
      </c>
      <c r="J77" s="50" t="s">
        <v>52</v>
      </c>
      <c r="K77" s="46">
        <f t="shared" si="3"/>
        <v>8</v>
      </c>
      <c r="L77" s="47">
        <f>+'Zahtev za oss-srednje'!Q$41</f>
        <v>0</v>
      </c>
      <c r="AA77" s="47"/>
    </row>
    <row r="78" spans="1:27" ht="13.8">
      <c r="A78">
        <f t="shared" si="4"/>
        <v>72</v>
      </c>
      <c r="B78">
        <f>+IF(+L78&gt;0,MAX(B$6:B77)+1,0)</f>
        <v>0</v>
      </c>
      <c r="C78">
        <v>2</v>
      </c>
      <c r="E78" t="str">
        <f t="shared" si="5"/>
        <v>*01613</v>
      </c>
      <c r="F78" t="e">
        <f t="shared" si="5"/>
        <v>#N/A</v>
      </c>
      <c r="G78" s="26" t="e">
        <f t="shared" si="5"/>
        <v>#N/A</v>
      </c>
      <c r="H78">
        <f t="shared" si="5"/>
        <v>920</v>
      </c>
      <c r="I78" s="54">
        <v>543</v>
      </c>
      <c r="J78" s="55" t="s">
        <v>54</v>
      </c>
      <c r="K78" s="46">
        <f t="shared" si="3"/>
        <v>8</v>
      </c>
      <c r="L78" s="47">
        <f>+'Zahtev za oss-srednje'!Q$43</f>
        <v>0</v>
      </c>
      <c r="AA78" s="47"/>
    </row>
    <row r="79" spans="1:27" ht="13.8">
      <c r="A79">
        <f t="shared" si="4"/>
        <v>73</v>
      </c>
      <c r="B79">
        <f>+IF(+L79&gt;0,MAX(B$6:B78)+1,0)</f>
        <v>0</v>
      </c>
      <c r="C79">
        <v>2</v>
      </c>
      <c r="E79" t="str">
        <f t="shared" si="5"/>
        <v>*01613</v>
      </c>
      <c r="F79" t="e">
        <f t="shared" si="5"/>
        <v>#N/A</v>
      </c>
      <c r="G79" s="26" t="e">
        <f t="shared" si="5"/>
        <v>#N/A</v>
      </c>
      <c r="H79">
        <f t="shared" si="5"/>
        <v>920</v>
      </c>
      <c r="I79" s="49">
        <v>511</v>
      </c>
      <c r="J79" s="50" t="s">
        <v>26</v>
      </c>
      <c r="K79" s="46">
        <v>9</v>
      </c>
      <c r="L79" s="47">
        <f>+'Zahtev za oss-srednje'!R$8</f>
        <v>0</v>
      </c>
      <c r="AA79" s="47"/>
    </row>
    <row r="80" spans="1:27" ht="13.8">
      <c r="A80">
        <f t="shared" si="4"/>
        <v>74</v>
      </c>
      <c r="B80">
        <f>+IF(+L80&gt;0,MAX(B$6:B79)+1,0)</f>
        <v>0</v>
      </c>
      <c r="C80">
        <v>2</v>
      </c>
      <c r="E80" t="str">
        <f t="shared" si="5"/>
        <v>*01613</v>
      </c>
      <c r="F80" t="e">
        <f t="shared" si="5"/>
        <v>#N/A</v>
      </c>
      <c r="G80" s="26" t="e">
        <f t="shared" si="5"/>
        <v>#N/A</v>
      </c>
      <c r="H80">
        <f t="shared" si="5"/>
        <v>920</v>
      </c>
      <c r="I80" s="49">
        <v>512</v>
      </c>
      <c r="J80" s="50" t="s">
        <v>31</v>
      </c>
      <c r="K80" s="46">
        <f t="shared" si="3"/>
        <v>9</v>
      </c>
      <c r="L80" s="47">
        <f>+'Zahtev za oss-srednje'!R$13</f>
        <v>0</v>
      </c>
      <c r="AA80" s="47"/>
    </row>
    <row r="81" spans="1:27" ht="13.8">
      <c r="A81">
        <f t="shared" si="4"/>
        <v>75</v>
      </c>
      <c r="B81">
        <f>+IF(+L81&gt;0,MAX(B$6:B80)+1,0)</f>
        <v>0</v>
      </c>
      <c r="C81">
        <v>2</v>
      </c>
      <c r="E81" t="str">
        <f t="shared" si="5"/>
        <v>*01613</v>
      </c>
      <c r="F81" t="e">
        <f t="shared" si="5"/>
        <v>#N/A</v>
      </c>
      <c r="G81" s="26" t="e">
        <f t="shared" si="5"/>
        <v>#N/A</v>
      </c>
      <c r="H81">
        <f t="shared" si="5"/>
        <v>920</v>
      </c>
      <c r="I81" s="49">
        <v>513</v>
      </c>
      <c r="J81" s="50" t="s">
        <v>41</v>
      </c>
      <c r="K81" s="46">
        <f t="shared" si="3"/>
        <v>9</v>
      </c>
      <c r="L81" s="47">
        <f>+'Zahtev za oss-srednje'!R$23</f>
        <v>0</v>
      </c>
      <c r="AA81" s="47"/>
    </row>
    <row r="82" spans="1:27" ht="13.8">
      <c r="A82">
        <f t="shared" si="4"/>
        <v>76</v>
      </c>
      <c r="B82">
        <f>+IF(+L82&gt;0,MAX(B$6:B81)+1,0)</f>
        <v>0</v>
      </c>
      <c r="C82">
        <v>2</v>
      </c>
      <c r="E82" t="str">
        <f t="shared" si="5"/>
        <v>*01613</v>
      </c>
      <c r="F82" t="e">
        <f t="shared" si="5"/>
        <v>#N/A</v>
      </c>
      <c r="G82" s="26" t="e">
        <f t="shared" si="5"/>
        <v>#N/A</v>
      </c>
      <c r="H82">
        <f t="shared" si="5"/>
        <v>920</v>
      </c>
      <c r="I82" s="52">
        <v>514</v>
      </c>
      <c r="J82" s="50" t="s">
        <v>42</v>
      </c>
      <c r="K82" s="46">
        <f t="shared" si="3"/>
        <v>9</v>
      </c>
      <c r="L82" s="47">
        <f>+'Zahtev za oss-srednje'!R$25</f>
        <v>0</v>
      </c>
      <c r="AA82" s="47"/>
    </row>
    <row r="83" spans="1:27" ht="13.8">
      <c r="A83">
        <f t="shared" si="4"/>
        <v>77</v>
      </c>
      <c r="B83">
        <f>+IF(+L83&gt;0,MAX(B$6:B82)+1,0)</f>
        <v>0</v>
      </c>
      <c r="C83">
        <v>2</v>
      </c>
      <c r="E83" t="str">
        <f t="shared" si="5"/>
        <v>*01613</v>
      </c>
      <c r="F83" t="e">
        <f t="shared" si="5"/>
        <v>#N/A</v>
      </c>
      <c r="G83" s="26" t="e">
        <f t="shared" si="5"/>
        <v>#N/A</v>
      </c>
      <c r="H83">
        <f t="shared" si="5"/>
        <v>920</v>
      </c>
      <c r="I83" s="52">
        <v>515</v>
      </c>
      <c r="J83" s="50" t="s">
        <v>43</v>
      </c>
      <c r="K83" s="46">
        <f t="shared" si="3"/>
        <v>9</v>
      </c>
      <c r="L83" s="47">
        <f>+'Zahtev za oss-srednje'!R$27</f>
        <v>0</v>
      </c>
      <c r="AA83" s="47"/>
    </row>
    <row r="84" spans="1:27" ht="13.8">
      <c r="A84">
        <f t="shared" si="4"/>
        <v>78</v>
      </c>
      <c r="B84">
        <f>+IF(+L84&gt;0,MAX(B$6:B83)+1,0)</f>
        <v>0</v>
      </c>
      <c r="C84">
        <v>2</v>
      </c>
      <c r="E84" t="str">
        <f t="shared" si="5"/>
        <v>*01613</v>
      </c>
      <c r="F84" t="e">
        <f t="shared" si="5"/>
        <v>#N/A</v>
      </c>
      <c r="G84" s="26" t="e">
        <f t="shared" si="5"/>
        <v>#N/A</v>
      </c>
      <c r="H84">
        <f t="shared" si="5"/>
        <v>920</v>
      </c>
      <c r="I84" s="49">
        <v>521</v>
      </c>
      <c r="J84" s="50" t="s">
        <v>44</v>
      </c>
      <c r="K84" s="46">
        <f t="shared" si="3"/>
        <v>9</v>
      </c>
      <c r="L84" s="47">
        <f>+'Zahtev za oss-srednje'!R$29</f>
        <v>0</v>
      </c>
      <c r="AA84" s="47"/>
    </row>
    <row r="85" spans="1:27" ht="13.8">
      <c r="A85">
        <f t="shared" si="4"/>
        <v>79</v>
      </c>
      <c r="B85">
        <f>+IF(+L85&gt;0,MAX(B$6:B84)+1,0)</f>
        <v>0</v>
      </c>
      <c r="C85">
        <v>2</v>
      </c>
      <c r="E85" t="str">
        <f t="shared" si="5"/>
        <v>*01613</v>
      </c>
      <c r="F85" t="e">
        <f t="shared" si="5"/>
        <v>#N/A</v>
      </c>
      <c r="G85" s="26" t="e">
        <f t="shared" si="5"/>
        <v>#N/A</v>
      </c>
      <c r="H85">
        <f t="shared" si="5"/>
        <v>920</v>
      </c>
      <c r="I85" s="49">
        <v>522</v>
      </c>
      <c r="J85" s="50" t="s">
        <v>45</v>
      </c>
      <c r="K85" s="46">
        <f t="shared" si="3"/>
        <v>9</v>
      </c>
      <c r="L85" s="47">
        <f>+'Zahtev za oss-srednje'!R$31</f>
        <v>0</v>
      </c>
      <c r="AA85" s="47"/>
    </row>
    <row r="86" spans="1:27" ht="13.8">
      <c r="A86">
        <f t="shared" si="4"/>
        <v>80</v>
      </c>
      <c r="B86">
        <f>+IF(+L86&gt;0,MAX(B$6:B85)+1,0)</f>
        <v>0</v>
      </c>
      <c r="C86">
        <v>2</v>
      </c>
      <c r="E86" t="str">
        <f t="shared" si="5"/>
        <v>*01613</v>
      </c>
      <c r="F86" t="e">
        <f t="shared" si="5"/>
        <v>#N/A</v>
      </c>
      <c r="G86" s="26" t="e">
        <f t="shared" si="5"/>
        <v>#N/A</v>
      </c>
      <c r="H86">
        <f t="shared" si="5"/>
        <v>920</v>
      </c>
      <c r="I86" s="49">
        <v>523</v>
      </c>
      <c r="J86" s="50" t="s">
        <v>49</v>
      </c>
      <c r="K86" s="46">
        <f t="shared" si="3"/>
        <v>9</v>
      </c>
      <c r="L86" s="47">
        <f>+'Zahtev za oss-srednje'!R$35</f>
        <v>0</v>
      </c>
      <c r="AA86" s="47"/>
    </row>
    <row r="87" spans="1:27" ht="13.8">
      <c r="A87">
        <f t="shared" si="4"/>
        <v>81</v>
      </c>
      <c r="B87">
        <f>+IF(+L87&gt;0,MAX(B$6:B86)+1,0)</f>
        <v>0</v>
      </c>
      <c r="C87">
        <v>2</v>
      </c>
      <c r="E87" t="str">
        <f t="shared" si="5"/>
        <v>*01613</v>
      </c>
      <c r="F87" t="e">
        <f t="shared" si="5"/>
        <v>#N/A</v>
      </c>
      <c r="G87" s="26" t="e">
        <f t="shared" si="5"/>
        <v>#N/A</v>
      </c>
      <c r="H87">
        <f t="shared" si="5"/>
        <v>920</v>
      </c>
      <c r="I87" s="49">
        <v>531</v>
      </c>
      <c r="J87" s="50" t="s">
        <v>50</v>
      </c>
      <c r="K87" s="46">
        <f t="shared" si="3"/>
        <v>9</v>
      </c>
      <c r="L87" s="47">
        <f>+'Zahtev za oss-srednje'!R$37</f>
        <v>0</v>
      </c>
      <c r="AA87" s="47"/>
    </row>
    <row r="88" spans="1:27" ht="13.8">
      <c r="A88">
        <f t="shared" si="4"/>
        <v>82</v>
      </c>
      <c r="B88">
        <f>+IF(+L88&gt;0,MAX(B$6:B87)+1,0)</f>
        <v>0</v>
      </c>
      <c r="C88">
        <v>2</v>
      </c>
      <c r="E88" t="str">
        <f t="shared" si="5"/>
        <v>*01613</v>
      </c>
      <c r="F88" t="e">
        <f t="shared" si="5"/>
        <v>#N/A</v>
      </c>
      <c r="G88" s="26" t="e">
        <f t="shared" si="5"/>
        <v>#N/A</v>
      </c>
      <c r="H88">
        <f t="shared" si="5"/>
        <v>920</v>
      </c>
      <c r="I88" s="49">
        <v>541</v>
      </c>
      <c r="J88" s="50" t="s">
        <v>51</v>
      </c>
      <c r="K88" s="46">
        <f t="shared" si="3"/>
        <v>9</v>
      </c>
      <c r="L88" s="47">
        <f>+'Zahtev za oss-srednje'!R$39</f>
        <v>0</v>
      </c>
      <c r="AA88" s="47"/>
    </row>
    <row r="89" spans="1:27" ht="13.8">
      <c r="A89">
        <f t="shared" si="4"/>
        <v>83</v>
      </c>
      <c r="B89">
        <f>+IF(+L89&gt;0,MAX(B$6:B88)+1,0)</f>
        <v>0</v>
      </c>
      <c r="C89">
        <v>2</v>
      </c>
      <c r="E89" t="str">
        <f t="shared" si="5"/>
        <v>*01613</v>
      </c>
      <c r="F89" t="e">
        <f t="shared" si="5"/>
        <v>#N/A</v>
      </c>
      <c r="G89" s="26" t="e">
        <f t="shared" si="5"/>
        <v>#N/A</v>
      </c>
      <c r="H89">
        <f t="shared" si="5"/>
        <v>920</v>
      </c>
      <c r="I89" s="49">
        <v>542</v>
      </c>
      <c r="J89" s="50" t="s">
        <v>52</v>
      </c>
      <c r="K89" s="46">
        <f t="shared" si="3"/>
        <v>9</v>
      </c>
      <c r="L89" s="47">
        <f>+'Zahtev za oss-srednje'!R$41</f>
        <v>0</v>
      </c>
      <c r="AA89" s="47"/>
    </row>
    <row r="90" spans="1:27" ht="13.8">
      <c r="A90">
        <f t="shared" si="4"/>
        <v>84</v>
      </c>
      <c r="B90">
        <f>+IF(+L90&gt;0,MAX(B$6:B89)+1,0)</f>
        <v>0</v>
      </c>
      <c r="C90">
        <v>2</v>
      </c>
      <c r="E90" t="str">
        <f t="shared" si="5"/>
        <v>*01613</v>
      </c>
      <c r="F90" t="e">
        <f t="shared" si="5"/>
        <v>#N/A</v>
      </c>
      <c r="G90" s="26" t="e">
        <f t="shared" si="5"/>
        <v>#N/A</v>
      </c>
      <c r="H90">
        <f t="shared" si="5"/>
        <v>920</v>
      </c>
      <c r="I90" s="54">
        <v>543</v>
      </c>
      <c r="J90" s="55" t="s">
        <v>54</v>
      </c>
      <c r="K90" s="46">
        <f t="shared" si="3"/>
        <v>9</v>
      </c>
      <c r="L90" s="47">
        <f>+'Zahtev za oss-srednje'!R$43</f>
        <v>0</v>
      </c>
      <c r="AA90" s="47"/>
    </row>
    <row r="91" spans="1:27" ht="13.8">
      <c r="A91">
        <f t="shared" si="4"/>
        <v>85</v>
      </c>
      <c r="B91">
        <f>+IF(+L91&gt;0,MAX(B$6:B90)+1,0)</f>
        <v>0</v>
      </c>
      <c r="C91">
        <v>2</v>
      </c>
      <c r="E91" t="str">
        <f t="shared" si="5"/>
        <v>*01613</v>
      </c>
      <c r="F91" t="e">
        <f t="shared" si="5"/>
        <v>#N/A</v>
      </c>
      <c r="G91" s="26" t="e">
        <f t="shared" si="5"/>
        <v>#N/A</v>
      </c>
      <c r="H91">
        <f t="shared" si="5"/>
        <v>920</v>
      </c>
      <c r="I91" s="49">
        <v>511</v>
      </c>
      <c r="J91" s="50" t="s">
        <v>26</v>
      </c>
      <c r="K91" s="46">
        <v>10</v>
      </c>
      <c r="L91" s="47">
        <f>+'Zahtev za oss-srednje'!S$8</f>
        <v>0</v>
      </c>
      <c r="AA91" s="47"/>
    </row>
    <row r="92" spans="1:27" ht="13.8">
      <c r="A92">
        <f t="shared" si="4"/>
        <v>86</v>
      </c>
      <c r="B92">
        <f>+IF(+L92&gt;0,MAX(B$6:B91)+1,0)</f>
        <v>0</v>
      </c>
      <c r="C92">
        <v>2</v>
      </c>
      <c r="E92" t="str">
        <f t="shared" si="5"/>
        <v>*01613</v>
      </c>
      <c r="F92" t="e">
        <f t="shared" si="5"/>
        <v>#N/A</v>
      </c>
      <c r="G92" s="26" t="e">
        <f t="shared" si="5"/>
        <v>#N/A</v>
      </c>
      <c r="H92">
        <f t="shared" si="5"/>
        <v>920</v>
      </c>
      <c r="I92" s="49">
        <v>512</v>
      </c>
      <c r="J92" s="50" t="s">
        <v>31</v>
      </c>
      <c r="K92" s="46">
        <f t="shared" si="3"/>
        <v>10</v>
      </c>
      <c r="L92" s="47">
        <f>+'Zahtev za oss-srednje'!S$13</f>
        <v>0</v>
      </c>
      <c r="AA92" s="47"/>
    </row>
    <row r="93" spans="1:27" ht="13.8">
      <c r="A93">
        <f t="shared" si="4"/>
        <v>87</v>
      </c>
      <c r="B93">
        <f>+IF(+L93&gt;0,MAX(B$6:B92)+1,0)</f>
        <v>0</v>
      </c>
      <c r="C93">
        <v>2</v>
      </c>
      <c r="E93" t="str">
        <f t="shared" si="5"/>
        <v>*01613</v>
      </c>
      <c r="F93" t="e">
        <f t="shared" si="5"/>
        <v>#N/A</v>
      </c>
      <c r="G93" s="26" t="e">
        <f t="shared" si="5"/>
        <v>#N/A</v>
      </c>
      <c r="H93">
        <f t="shared" si="5"/>
        <v>920</v>
      </c>
      <c r="I93" s="49">
        <v>513</v>
      </c>
      <c r="J93" s="50" t="s">
        <v>41</v>
      </c>
      <c r="K93" s="46">
        <f t="shared" si="3"/>
        <v>10</v>
      </c>
      <c r="L93" s="47">
        <f>+'Zahtev za oss-srednje'!S$23</f>
        <v>0</v>
      </c>
      <c r="AA93" s="47"/>
    </row>
    <row r="94" spans="1:27" ht="13.8">
      <c r="A94">
        <f t="shared" si="4"/>
        <v>88</v>
      </c>
      <c r="B94">
        <f>+IF(+L94&gt;0,MAX(B$6:B93)+1,0)</f>
        <v>0</v>
      </c>
      <c r="C94">
        <v>2</v>
      </c>
      <c r="E94" t="str">
        <f t="shared" si="5"/>
        <v>*01613</v>
      </c>
      <c r="F94" t="e">
        <f t="shared" si="5"/>
        <v>#N/A</v>
      </c>
      <c r="G94" s="26" t="e">
        <f t="shared" si="5"/>
        <v>#N/A</v>
      </c>
      <c r="H94">
        <f t="shared" si="5"/>
        <v>920</v>
      </c>
      <c r="I94" s="52">
        <v>514</v>
      </c>
      <c r="J94" s="50" t="s">
        <v>42</v>
      </c>
      <c r="K94" s="46">
        <f t="shared" si="3"/>
        <v>10</v>
      </c>
      <c r="L94" s="47">
        <f>+'Zahtev za oss-srednje'!S$25</f>
        <v>0</v>
      </c>
      <c r="AA94" s="47"/>
    </row>
    <row r="95" spans="1:27" ht="13.8">
      <c r="A95">
        <f t="shared" si="4"/>
        <v>89</v>
      </c>
      <c r="B95">
        <f>+IF(+L95&gt;0,MAX(B$6:B94)+1,0)</f>
        <v>0</v>
      </c>
      <c r="C95">
        <v>2</v>
      </c>
      <c r="E95" t="str">
        <f t="shared" si="5"/>
        <v>*01613</v>
      </c>
      <c r="F95" t="e">
        <f t="shared" si="5"/>
        <v>#N/A</v>
      </c>
      <c r="G95" s="26" t="e">
        <f t="shared" si="5"/>
        <v>#N/A</v>
      </c>
      <c r="H95">
        <f t="shared" si="5"/>
        <v>920</v>
      </c>
      <c r="I95" s="52">
        <v>515</v>
      </c>
      <c r="J95" s="50" t="s">
        <v>43</v>
      </c>
      <c r="K95" s="46">
        <f t="shared" si="3"/>
        <v>10</v>
      </c>
      <c r="L95" s="47">
        <f>+'Zahtev za oss-srednje'!S$27</f>
        <v>0</v>
      </c>
      <c r="AA95" s="47"/>
    </row>
    <row r="96" spans="1:27" ht="13.8">
      <c r="A96">
        <f t="shared" si="4"/>
        <v>90</v>
      </c>
      <c r="B96">
        <f>+IF(+L96&gt;0,MAX(B$6:B95)+1,0)</f>
        <v>0</v>
      </c>
      <c r="C96">
        <v>2</v>
      </c>
      <c r="E96" t="str">
        <f t="shared" si="5"/>
        <v>*01613</v>
      </c>
      <c r="F96" t="e">
        <f t="shared" si="5"/>
        <v>#N/A</v>
      </c>
      <c r="G96" s="26" t="e">
        <f t="shared" si="5"/>
        <v>#N/A</v>
      </c>
      <c r="H96">
        <f t="shared" si="5"/>
        <v>920</v>
      </c>
      <c r="I96" s="49">
        <v>521</v>
      </c>
      <c r="J96" s="50" t="s">
        <v>44</v>
      </c>
      <c r="K96" s="46">
        <f t="shared" si="3"/>
        <v>10</v>
      </c>
      <c r="L96" s="47">
        <f>+'Zahtev za oss-srednje'!S$29</f>
        <v>0</v>
      </c>
      <c r="AA96" s="47"/>
    </row>
    <row r="97" spans="1:27" ht="13.8">
      <c r="A97">
        <f t="shared" si="4"/>
        <v>91</v>
      </c>
      <c r="B97">
        <f>+IF(+L97&gt;0,MAX(B$6:B96)+1,0)</f>
        <v>0</v>
      </c>
      <c r="C97">
        <v>2</v>
      </c>
      <c r="E97" t="str">
        <f t="shared" si="5"/>
        <v>*01613</v>
      </c>
      <c r="F97" t="e">
        <f t="shared" si="5"/>
        <v>#N/A</v>
      </c>
      <c r="G97" s="26" t="e">
        <f t="shared" si="5"/>
        <v>#N/A</v>
      </c>
      <c r="H97">
        <f t="shared" si="5"/>
        <v>920</v>
      </c>
      <c r="I97" s="49">
        <v>522</v>
      </c>
      <c r="J97" s="50" t="s">
        <v>45</v>
      </c>
      <c r="K97" s="46">
        <f t="shared" si="3"/>
        <v>10</v>
      </c>
      <c r="L97" s="47">
        <f>+'Zahtev za oss-srednje'!S$31</f>
        <v>0</v>
      </c>
      <c r="AA97" s="47"/>
    </row>
    <row r="98" spans="1:27" ht="13.8">
      <c r="A98">
        <f t="shared" si="4"/>
        <v>92</v>
      </c>
      <c r="B98">
        <f>+IF(+L98&gt;0,MAX(B$6:B97)+1,0)</f>
        <v>0</v>
      </c>
      <c r="C98">
        <v>2</v>
      </c>
      <c r="E98" t="str">
        <f t="shared" si="5"/>
        <v>*01613</v>
      </c>
      <c r="F98" t="e">
        <f t="shared" si="5"/>
        <v>#N/A</v>
      </c>
      <c r="G98" s="26" t="e">
        <f t="shared" si="5"/>
        <v>#N/A</v>
      </c>
      <c r="H98">
        <f t="shared" si="5"/>
        <v>920</v>
      </c>
      <c r="I98" s="49">
        <v>523</v>
      </c>
      <c r="J98" s="50" t="s">
        <v>49</v>
      </c>
      <c r="K98" s="46">
        <f t="shared" si="3"/>
        <v>10</v>
      </c>
      <c r="L98" s="47">
        <f>+'Zahtev za oss-srednje'!S$35</f>
        <v>0</v>
      </c>
      <c r="AA98" s="47"/>
    </row>
    <row r="99" spans="1:27" ht="13.8">
      <c r="A99">
        <f t="shared" si="4"/>
        <v>93</v>
      </c>
      <c r="B99">
        <f>+IF(+L99&gt;0,MAX(B$6:B98)+1,0)</f>
        <v>0</v>
      </c>
      <c r="C99">
        <v>2</v>
      </c>
      <c r="E99" t="str">
        <f t="shared" si="5"/>
        <v>*01613</v>
      </c>
      <c r="F99" t="e">
        <f t="shared" si="5"/>
        <v>#N/A</v>
      </c>
      <c r="G99" s="26" t="e">
        <f t="shared" si="5"/>
        <v>#N/A</v>
      </c>
      <c r="H99">
        <f t="shared" si="5"/>
        <v>920</v>
      </c>
      <c r="I99" s="49">
        <v>531</v>
      </c>
      <c r="J99" s="50" t="s">
        <v>50</v>
      </c>
      <c r="K99" s="46">
        <f t="shared" si="3"/>
        <v>10</v>
      </c>
      <c r="L99" s="47">
        <f>+'Zahtev za oss-srednje'!S$37</f>
        <v>0</v>
      </c>
      <c r="AA99" s="47"/>
    </row>
    <row r="100" spans="1:27" ht="13.8">
      <c r="A100">
        <f t="shared" si="4"/>
        <v>94</v>
      </c>
      <c r="B100">
        <f>+IF(+L100&gt;0,MAX(B$6:B99)+1,0)</f>
        <v>0</v>
      </c>
      <c r="C100">
        <v>2</v>
      </c>
      <c r="E100" t="str">
        <f t="shared" si="5"/>
        <v>*01613</v>
      </c>
      <c r="F100" t="e">
        <f t="shared" si="5"/>
        <v>#N/A</v>
      </c>
      <c r="G100" s="26" t="e">
        <f t="shared" si="5"/>
        <v>#N/A</v>
      </c>
      <c r="H100">
        <f t="shared" si="5"/>
        <v>920</v>
      </c>
      <c r="I100" s="49">
        <v>541</v>
      </c>
      <c r="J100" s="50" t="s">
        <v>51</v>
      </c>
      <c r="K100" s="46">
        <f t="shared" si="3"/>
        <v>10</v>
      </c>
      <c r="L100" s="47">
        <f>+'Zahtev za oss-srednje'!S$39</f>
        <v>0</v>
      </c>
      <c r="AA100" s="47"/>
    </row>
    <row r="101" spans="1:27" ht="13.8">
      <c r="A101">
        <f t="shared" si="4"/>
        <v>95</v>
      </c>
      <c r="B101">
        <f>+IF(+L101&gt;0,MAX(B$6:B100)+1,0)</f>
        <v>0</v>
      </c>
      <c r="C101">
        <v>2</v>
      </c>
      <c r="E101" t="str">
        <f t="shared" si="5"/>
        <v>*01613</v>
      </c>
      <c r="F101" t="e">
        <f t="shared" si="5"/>
        <v>#N/A</v>
      </c>
      <c r="G101" s="26" t="e">
        <f t="shared" si="5"/>
        <v>#N/A</v>
      </c>
      <c r="H101">
        <f t="shared" si="5"/>
        <v>920</v>
      </c>
      <c r="I101" s="49">
        <v>542</v>
      </c>
      <c r="J101" s="50" t="s">
        <v>52</v>
      </c>
      <c r="K101" s="46">
        <f t="shared" si="3"/>
        <v>10</v>
      </c>
      <c r="L101" s="47">
        <f>+'Zahtev za oss-srednje'!S$41</f>
        <v>0</v>
      </c>
      <c r="AA101" s="47"/>
    </row>
    <row r="102" spans="1:27" ht="13.8">
      <c r="A102">
        <f t="shared" si="4"/>
        <v>96</v>
      </c>
      <c r="B102">
        <f>+IF(+L102&gt;0,MAX(B$6:B101)+1,0)</f>
        <v>0</v>
      </c>
      <c r="C102">
        <v>2</v>
      </c>
      <c r="E102" t="str">
        <f t="shared" si="5"/>
        <v>*01613</v>
      </c>
      <c r="F102" t="e">
        <f t="shared" si="5"/>
        <v>#N/A</v>
      </c>
      <c r="G102" s="26" t="e">
        <f t="shared" si="5"/>
        <v>#N/A</v>
      </c>
      <c r="H102">
        <f t="shared" si="5"/>
        <v>920</v>
      </c>
      <c r="I102" s="54">
        <v>543</v>
      </c>
      <c r="J102" s="55" t="s">
        <v>54</v>
      </c>
      <c r="K102" s="46">
        <f t="shared" si="3"/>
        <v>10</v>
      </c>
      <c r="L102" s="47">
        <f>+'Zahtev za oss-srednje'!S$43</f>
        <v>0</v>
      </c>
      <c r="AA102" s="47"/>
    </row>
    <row r="103" spans="1:27" ht="13.8">
      <c r="A103">
        <f t="shared" si="4"/>
        <v>97</v>
      </c>
      <c r="B103">
        <f>+IF(+L103&gt;0,MAX(B$6:B102)+1,0)</f>
        <v>0</v>
      </c>
      <c r="C103">
        <v>2</v>
      </c>
      <c r="E103" t="str">
        <f t="shared" si="5"/>
        <v>*01613</v>
      </c>
      <c r="F103" t="e">
        <f t="shared" si="5"/>
        <v>#N/A</v>
      </c>
      <c r="G103" s="26" t="e">
        <f t="shared" si="5"/>
        <v>#N/A</v>
      </c>
      <c r="H103">
        <f t="shared" si="5"/>
        <v>920</v>
      </c>
      <c r="I103" s="49">
        <v>511</v>
      </c>
      <c r="J103" s="50" t="s">
        <v>26</v>
      </c>
      <c r="K103" s="46">
        <v>11</v>
      </c>
      <c r="L103" s="47">
        <f>+'Zahtev za oss-srednje'!T$8</f>
        <v>0</v>
      </c>
      <c r="AA103" s="47"/>
    </row>
    <row r="104" spans="1:27" ht="13.8">
      <c r="A104">
        <f t="shared" si="4"/>
        <v>98</v>
      </c>
      <c r="B104">
        <f>+IF(+L104&gt;0,MAX(B$6:B103)+1,0)</f>
        <v>0</v>
      </c>
      <c r="C104">
        <v>2</v>
      </c>
      <c r="E104" t="str">
        <f t="shared" si="5"/>
        <v>*01613</v>
      </c>
      <c r="F104" t="e">
        <f t="shared" si="5"/>
        <v>#N/A</v>
      </c>
      <c r="G104" s="26" t="e">
        <f t="shared" si="5"/>
        <v>#N/A</v>
      </c>
      <c r="H104">
        <f t="shared" si="5"/>
        <v>920</v>
      </c>
      <c r="I104" s="49">
        <v>512</v>
      </c>
      <c r="J104" s="50" t="s">
        <v>31</v>
      </c>
      <c r="K104" s="46">
        <f t="shared" ref="K104:K135" si="6">+K103</f>
        <v>11</v>
      </c>
      <c r="L104" s="47">
        <f>+'Zahtev za oss-srednje'!T$13</f>
        <v>0</v>
      </c>
      <c r="AA104" s="47"/>
    </row>
    <row r="105" spans="1:27" ht="13.8">
      <c r="A105">
        <f t="shared" si="4"/>
        <v>99</v>
      </c>
      <c r="B105">
        <f>+IF(+L105&gt;0,MAX(B$6:B104)+1,0)</f>
        <v>0</v>
      </c>
      <c r="C105">
        <v>2</v>
      </c>
      <c r="E105" t="str">
        <f t="shared" si="5"/>
        <v>*01613</v>
      </c>
      <c r="F105" t="e">
        <f t="shared" si="5"/>
        <v>#N/A</v>
      </c>
      <c r="G105" s="26" t="e">
        <f t="shared" si="5"/>
        <v>#N/A</v>
      </c>
      <c r="H105">
        <f t="shared" si="5"/>
        <v>920</v>
      </c>
      <c r="I105" s="49">
        <v>513</v>
      </c>
      <c r="J105" s="50" t="s">
        <v>41</v>
      </c>
      <c r="K105" s="46">
        <f t="shared" si="6"/>
        <v>11</v>
      </c>
      <c r="L105" s="47">
        <f>+'Zahtev za oss-srednje'!T$23</f>
        <v>0</v>
      </c>
      <c r="AA105" s="47"/>
    </row>
    <row r="106" spans="1:27" ht="13.8">
      <c r="A106">
        <f t="shared" si="4"/>
        <v>100</v>
      </c>
      <c r="B106">
        <f>+IF(+L106&gt;0,MAX(B$6:B105)+1,0)</f>
        <v>0</v>
      </c>
      <c r="C106">
        <v>2</v>
      </c>
      <c r="E106" t="str">
        <f t="shared" si="5"/>
        <v>*01613</v>
      </c>
      <c r="F106" t="e">
        <f t="shared" si="5"/>
        <v>#N/A</v>
      </c>
      <c r="G106" s="26" t="e">
        <f t="shared" si="5"/>
        <v>#N/A</v>
      </c>
      <c r="H106">
        <f t="shared" si="5"/>
        <v>920</v>
      </c>
      <c r="I106" s="52">
        <v>514</v>
      </c>
      <c r="J106" s="50" t="s">
        <v>42</v>
      </c>
      <c r="K106" s="46">
        <f t="shared" si="6"/>
        <v>11</v>
      </c>
      <c r="L106" s="47">
        <f>+'Zahtev za oss-srednje'!T$25</f>
        <v>0</v>
      </c>
      <c r="AA106" s="47"/>
    </row>
    <row r="107" spans="1:27" ht="13.8">
      <c r="A107">
        <f t="shared" si="4"/>
        <v>101</v>
      </c>
      <c r="B107">
        <f>+IF(+L107&gt;0,MAX(B$6:B106)+1,0)</f>
        <v>0</v>
      </c>
      <c r="C107">
        <v>2</v>
      </c>
      <c r="E107" t="str">
        <f t="shared" si="5"/>
        <v>*01613</v>
      </c>
      <c r="F107" t="e">
        <f t="shared" si="5"/>
        <v>#N/A</v>
      </c>
      <c r="G107" s="26" t="e">
        <f t="shared" si="5"/>
        <v>#N/A</v>
      </c>
      <c r="H107">
        <f t="shared" si="5"/>
        <v>920</v>
      </c>
      <c r="I107" s="52">
        <v>515</v>
      </c>
      <c r="J107" s="50" t="s">
        <v>43</v>
      </c>
      <c r="K107" s="46">
        <f t="shared" si="6"/>
        <v>11</v>
      </c>
      <c r="L107" s="47">
        <f>+'Zahtev za oss-srednje'!T$27</f>
        <v>0</v>
      </c>
      <c r="AA107" s="47"/>
    </row>
    <row r="108" spans="1:27" ht="13.8">
      <c r="A108">
        <f t="shared" si="4"/>
        <v>102</v>
      </c>
      <c r="B108">
        <f>+IF(+L108&gt;0,MAX(B$6:B107)+1,0)</f>
        <v>0</v>
      </c>
      <c r="C108">
        <v>2</v>
      </c>
      <c r="E108" t="str">
        <f t="shared" si="5"/>
        <v>*01613</v>
      </c>
      <c r="F108" t="e">
        <f t="shared" si="5"/>
        <v>#N/A</v>
      </c>
      <c r="G108" s="26" t="e">
        <f t="shared" si="5"/>
        <v>#N/A</v>
      </c>
      <c r="H108">
        <f t="shared" si="5"/>
        <v>920</v>
      </c>
      <c r="I108" s="49">
        <v>521</v>
      </c>
      <c r="J108" s="50" t="s">
        <v>44</v>
      </c>
      <c r="K108" s="46">
        <f t="shared" si="6"/>
        <v>11</v>
      </c>
      <c r="L108" s="47">
        <f>+'Zahtev za oss-srednje'!T$29</f>
        <v>0</v>
      </c>
      <c r="AA108" s="47"/>
    </row>
    <row r="109" spans="1:27" ht="13.8">
      <c r="A109">
        <f t="shared" si="4"/>
        <v>103</v>
      </c>
      <c r="B109">
        <f>+IF(+L109&gt;0,MAX(B$6:B108)+1,0)</f>
        <v>0</v>
      </c>
      <c r="C109">
        <v>2</v>
      </c>
      <c r="E109" t="str">
        <f t="shared" si="5"/>
        <v>*01613</v>
      </c>
      <c r="F109" t="e">
        <f t="shared" si="5"/>
        <v>#N/A</v>
      </c>
      <c r="G109" s="26" t="e">
        <f t="shared" si="5"/>
        <v>#N/A</v>
      </c>
      <c r="H109">
        <f t="shared" si="5"/>
        <v>920</v>
      </c>
      <c r="I109" s="49">
        <v>522</v>
      </c>
      <c r="J109" s="50" t="s">
        <v>45</v>
      </c>
      <c r="K109" s="46">
        <f t="shared" si="6"/>
        <v>11</v>
      </c>
      <c r="L109" s="47">
        <f>+'Zahtev za oss-srednje'!T$31</f>
        <v>0</v>
      </c>
      <c r="AA109" s="47"/>
    </row>
    <row r="110" spans="1:27" ht="13.8">
      <c r="A110">
        <f t="shared" si="4"/>
        <v>104</v>
      </c>
      <c r="B110">
        <f>+IF(+L110&gt;0,MAX(B$6:B109)+1,0)</f>
        <v>0</v>
      </c>
      <c r="C110">
        <v>2</v>
      </c>
      <c r="E110" t="str">
        <f t="shared" si="5"/>
        <v>*01613</v>
      </c>
      <c r="F110" t="e">
        <f t="shared" si="5"/>
        <v>#N/A</v>
      </c>
      <c r="G110" s="26" t="e">
        <f t="shared" si="5"/>
        <v>#N/A</v>
      </c>
      <c r="H110">
        <f t="shared" si="5"/>
        <v>920</v>
      </c>
      <c r="I110" s="49">
        <v>523</v>
      </c>
      <c r="J110" s="50" t="s">
        <v>49</v>
      </c>
      <c r="K110" s="46">
        <f t="shared" si="6"/>
        <v>11</v>
      </c>
      <c r="L110" s="47">
        <f>+'Zahtev za oss-srednje'!T$35</f>
        <v>0</v>
      </c>
      <c r="AA110" s="47"/>
    </row>
    <row r="111" spans="1:27" ht="13.8">
      <c r="A111">
        <f t="shared" si="4"/>
        <v>105</v>
      </c>
      <c r="B111">
        <f>+IF(+L111&gt;0,MAX(B$6:B110)+1,0)</f>
        <v>0</v>
      </c>
      <c r="C111">
        <v>2</v>
      </c>
      <c r="E111" t="str">
        <f t="shared" si="5"/>
        <v>*01613</v>
      </c>
      <c r="F111" t="e">
        <f t="shared" si="5"/>
        <v>#N/A</v>
      </c>
      <c r="G111" s="26" t="e">
        <f t="shared" si="5"/>
        <v>#N/A</v>
      </c>
      <c r="H111">
        <f t="shared" si="5"/>
        <v>920</v>
      </c>
      <c r="I111" s="49">
        <v>531</v>
      </c>
      <c r="J111" s="50" t="s">
        <v>50</v>
      </c>
      <c r="K111" s="46">
        <f t="shared" si="6"/>
        <v>11</v>
      </c>
      <c r="L111" s="47">
        <f>+'Zahtev za oss-srednje'!T$37</f>
        <v>0</v>
      </c>
      <c r="AA111" s="47"/>
    </row>
    <row r="112" spans="1:27" ht="13.8">
      <c r="A112">
        <f t="shared" si="4"/>
        <v>106</v>
      </c>
      <c r="B112">
        <f>+IF(+L112&gt;0,MAX(B$6:B111)+1,0)</f>
        <v>0</v>
      </c>
      <c r="C112">
        <v>2</v>
      </c>
      <c r="E112" t="str">
        <f t="shared" si="5"/>
        <v>*01613</v>
      </c>
      <c r="F112" t="e">
        <f t="shared" si="5"/>
        <v>#N/A</v>
      </c>
      <c r="G112" s="26" t="e">
        <f t="shared" si="5"/>
        <v>#N/A</v>
      </c>
      <c r="H112">
        <f t="shared" si="5"/>
        <v>920</v>
      </c>
      <c r="I112" s="49">
        <v>541</v>
      </c>
      <c r="J112" s="50" t="s">
        <v>51</v>
      </c>
      <c r="K112" s="46">
        <f t="shared" si="6"/>
        <v>11</v>
      </c>
      <c r="L112" s="47">
        <f>+'Zahtev za oss-srednje'!T$39</f>
        <v>0</v>
      </c>
      <c r="AA112" s="47"/>
    </row>
    <row r="113" spans="1:27" ht="13.8">
      <c r="A113">
        <f t="shared" si="4"/>
        <v>107</v>
      </c>
      <c r="B113">
        <f>+IF(+L113&gt;0,MAX(B$6:B112)+1,0)</f>
        <v>0</v>
      </c>
      <c r="C113">
        <v>2</v>
      </c>
      <c r="E113" t="str">
        <f t="shared" si="5"/>
        <v>*01613</v>
      </c>
      <c r="F113" t="e">
        <f t="shared" si="5"/>
        <v>#N/A</v>
      </c>
      <c r="G113" s="26" t="e">
        <f t="shared" si="5"/>
        <v>#N/A</v>
      </c>
      <c r="H113">
        <f t="shared" si="5"/>
        <v>920</v>
      </c>
      <c r="I113" s="49">
        <v>542</v>
      </c>
      <c r="J113" s="50" t="s">
        <v>52</v>
      </c>
      <c r="K113" s="46">
        <f t="shared" si="6"/>
        <v>11</v>
      </c>
      <c r="L113" s="47">
        <f>+'Zahtev za oss-srednje'!T$41</f>
        <v>0</v>
      </c>
      <c r="AA113" s="47"/>
    </row>
    <row r="114" spans="1:27" ht="13.8">
      <c r="A114">
        <f t="shared" si="4"/>
        <v>108</v>
      </c>
      <c r="B114">
        <f>+IF(+L114&gt;0,MAX(B$6:B113)+1,0)</f>
        <v>0</v>
      </c>
      <c r="C114">
        <v>2</v>
      </c>
      <c r="E114" t="str">
        <f t="shared" si="5"/>
        <v>*01613</v>
      </c>
      <c r="F114" t="e">
        <f t="shared" si="5"/>
        <v>#N/A</v>
      </c>
      <c r="G114" s="26" t="e">
        <f t="shared" si="5"/>
        <v>#N/A</v>
      </c>
      <c r="H114">
        <f t="shared" si="5"/>
        <v>920</v>
      </c>
      <c r="I114" s="54">
        <v>543</v>
      </c>
      <c r="J114" s="55" t="s">
        <v>54</v>
      </c>
      <c r="K114" s="46">
        <f t="shared" si="6"/>
        <v>11</v>
      </c>
      <c r="L114" s="47">
        <f>+'Zahtev za oss-srednje'!T$43</f>
        <v>0</v>
      </c>
      <c r="AA114" s="47"/>
    </row>
    <row r="115" spans="1:27" ht="13.8">
      <c r="A115">
        <f t="shared" si="4"/>
        <v>109</v>
      </c>
      <c r="B115">
        <f>+IF(+L115&gt;0,MAX(B$6:B114)+1,0)</f>
        <v>0</v>
      </c>
      <c r="C115">
        <v>2</v>
      </c>
      <c r="E115" t="str">
        <f t="shared" si="5"/>
        <v>*01613</v>
      </c>
      <c r="F115" t="e">
        <f t="shared" si="5"/>
        <v>#N/A</v>
      </c>
      <c r="G115" s="26" t="e">
        <f t="shared" si="5"/>
        <v>#N/A</v>
      </c>
      <c r="H115">
        <f t="shared" si="5"/>
        <v>920</v>
      </c>
      <c r="I115" s="49">
        <v>511</v>
      </c>
      <c r="J115" s="50" t="s">
        <v>26</v>
      </c>
      <c r="K115" s="46">
        <v>12</v>
      </c>
      <c r="L115" s="47">
        <f>+'Zahtev za oss-srednje'!U$8</f>
        <v>0</v>
      </c>
      <c r="AA115" s="47"/>
    </row>
    <row r="116" spans="1:27" ht="13.8">
      <c r="A116">
        <f t="shared" si="4"/>
        <v>110</v>
      </c>
      <c r="B116">
        <f>+IF(+L116&gt;0,MAX(B$6:B115)+1,0)</f>
        <v>0</v>
      </c>
      <c r="C116">
        <v>2</v>
      </c>
      <c r="E116" t="str">
        <f t="shared" si="5"/>
        <v>*01613</v>
      </c>
      <c r="F116" t="e">
        <f t="shared" si="5"/>
        <v>#N/A</v>
      </c>
      <c r="G116" s="26" t="e">
        <f t="shared" si="5"/>
        <v>#N/A</v>
      </c>
      <c r="H116">
        <f t="shared" si="5"/>
        <v>920</v>
      </c>
      <c r="I116" s="49">
        <v>512</v>
      </c>
      <c r="J116" s="50" t="s">
        <v>31</v>
      </c>
      <c r="K116" s="46">
        <f t="shared" si="6"/>
        <v>12</v>
      </c>
      <c r="L116" s="47">
        <f>+'Zahtev za oss-srednje'!U$13</f>
        <v>0</v>
      </c>
      <c r="AA116" s="47"/>
    </row>
    <row r="117" spans="1:27" ht="13.8">
      <c r="A117">
        <f t="shared" si="4"/>
        <v>111</v>
      </c>
      <c r="B117">
        <f>+IF(+L117&gt;0,MAX(B$6:B116)+1,0)</f>
        <v>0</v>
      </c>
      <c r="C117">
        <v>2</v>
      </c>
      <c r="E117" t="str">
        <f t="shared" si="5"/>
        <v>*01613</v>
      </c>
      <c r="F117" t="e">
        <f t="shared" si="5"/>
        <v>#N/A</v>
      </c>
      <c r="G117" s="26" t="e">
        <f t="shared" si="5"/>
        <v>#N/A</v>
      </c>
      <c r="H117">
        <f t="shared" si="5"/>
        <v>920</v>
      </c>
      <c r="I117" s="49">
        <v>513</v>
      </c>
      <c r="J117" s="50" t="s">
        <v>41</v>
      </c>
      <c r="K117" s="46">
        <f t="shared" si="6"/>
        <v>12</v>
      </c>
      <c r="L117" s="47">
        <f>+'Zahtev za oss-srednje'!U$23</f>
        <v>0</v>
      </c>
      <c r="AA117" s="47"/>
    </row>
    <row r="118" spans="1:27" ht="13.8">
      <c r="A118">
        <f t="shared" si="4"/>
        <v>112</v>
      </c>
      <c r="B118">
        <f>+IF(+L118&gt;0,MAX(B$6:B117)+1,0)</f>
        <v>0</v>
      </c>
      <c r="C118">
        <v>2</v>
      </c>
      <c r="E118" t="str">
        <f t="shared" si="5"/>
        <v>*01613</v>
      </c>
      <c r="F118" t="e">
        <f t="shared" si="5"/>
        <v>#N/A</v>
      </c>
      <c r="G118" s="26" t="e">
        <f t="shared" si="5"/>
        <v>#N/A</v>
      </c>
      <c r="H118">
        <f t="shared" si="5"/>
        <v>920</v>
      </c>
      <c r="I118" s="52">
        <v>514</v>
      </c>
      <c r="J118" s="50" t="s">
        <v>42</v>
      </c>
      <c r="K118" s="46">
        <f t="shared" si="6"/>
        <v>12</v>
      </c>
      <c r="L118" s="47">
        <f>+'Zahtev za oss-srednje'!U$25</f>
        <v>0</v>
      </c>
      <c r="AA118" s="47"/>
    </row>
    <row r="119" spans="1:27" ht="13.8">
      <c r="A119">
        <f t="shared" si="4"/>
        <v>113</v>
      </c>
      <c r="B119">
        <f>+IF(+L119&gt;0,MAX(B$6:B118)+1,0)</f>
        <v>0</v>
      </c>
      <c r="C119">
        <v>2</v>
      </c>
      <c r="E119" t="str">
        <f t="shared" si="5"/>
        <v>*01613</v>
      </c>
      <c r="F119" t="e">
        <f t="shared" si="5"/>
        <v>#N/A</v>
      </c>
      <c r="G119" s="26" t="e">
        <f t="shared" si="5"/>
        <v>#N/A</v>
      </c>
      <c r="H119">
        <f t="shared" si="5"/>
        <v>920</v>
      </c>
      <c r="I119" s="52">
        <v>515</v>
      </c>
      <c r="J119" s="50" t="s">
        <v>43</v>
      </c>
      <c r="K119" s="46">
        <f t="shared" si="6"/>
        <v>12</v>
      </c>
      <c r="L119" s="47">
        <f>+'Zahtev za oss-srednje'!U$27</f>
        <v>0</v>
      </c>
      <c r="AA119" s="47"/>
    </row>
    <row r="120" spans="1:27" ht="13.8">
      <c r="A120">
        <f t="shared" si="4"/>
        <v>114</v>
      </c>
      <c r="B120">
        <f>+IF(+L120&gt;0,MAX(B$6:B119)+1,0)</f>
        <v>0</v>
      </c>
      <c r="C120">
        <v>2</v>
      </c>
      <c r="E120" t="str">
        <f t="shared" si="5"/>
        <v>*01613</v>
      </c>
      <c r="F120" t="e">
        <f t="shared" si="5"/>
        <v>#N/A</v>
      </c>
      <c r="G120" s="26" t="e">
        <f t="shared" si="5"/>
        <v>#N/A</v>
      </c>
      <c r="H120">
        <f t="shared" si="5"/>
        <v>920</v>
      </c>
      <c r="I120" s="49">
        <v>521</v>
      </c>
      <c r="J120" s="50" t="s">
        <v>44</v>
      </c>
      <c r="K120" s="46">
        <f t="shared" si="6"/>
        <v>12</v>
      </c>
      <c r="L120" s="47">
        <f>+'Zahtev za oss-srednje'!U$29</f>
        <v>0</v>
      </c>
      <c r="AA120" s="47"/>
    </row>
    <row r="121" spans="1:27" ht="13.8">
      <c r="A121">
        <f t="shared" si="4"/>
        <v>115</v>
      </c>
      <c r="B121">
        <f>+IF(+L121&gt;0,MAX(B$6:B120)+1,0)</f>
        <v>0</v>
      </c>
      <c r="C121">
        <v>2</v>
      </c>
      <c r="E121" t="str">
        <f t="shared" si="5"/>
        <v>*01613</v>
      </c>
      <c r="F121" t="e">
        <f t="shared" si="5"/>
        <v>#N/A</v>
      </c>
      <c r="G121" s="26" t="e">
        <f t="shared" si="5"/>
        <v>#N/A</v>
      </c>
      <c r="H121">
        <f t="shared" si="5"/>
        <v>920</v>
      </c>
      <c r="I121" s="49">
        <v>522</v>
      </c>
      <c r="J121" s="50" t="s">
        <v>45</v>
      </c>
      <c r="K121" s="46">
        <f t="shared" si="6"/>
        <v>12</v>
      </c>
      <c r="L121" s="47">
        <f>+'Zahtev za oss-srednje'!U$31</f>
        <v>0</v>
      </c>
      <c r="AA121" s="47"/>
    </row>
    <row r="122" spans="1:27" ht="13.8">
      <c r="A122">
        <f t="shared" si="4"/>
        <v>116</v>
      </c>
      <c r="B122">
        <f>+IF(+L122&gt;0,MAX(B$6:B121)+1,0)</f>
        <v>0</v>
      </c>
      <c r="C122">
        <v>2</v>
      </c>
      <c r="E122" t="str">
        <f t="shared" si="5"/>
        <v>*01613</v>
      </c>
      <c r="F122" t="e">
        <f t="shared" si="5"/>
        <v>#N/A</v>
      </c>
      <c r="G122" s="26" t="e">
        <f t="shared" si="5"/>
        <v>#N/A</v>
      </c>
      <c r="H122">
        <f t="shared" si="5"/>
        <v>920</v>
      </c>
      <c r="I122" s="49">
        <v>523</v>
      </c>
      <c r="J122" s="50" t="s">
        <v>49</v>
      </c>
      <c r="K122" s="46">
        <f t="shared" si="6"/>
        <v>12</v>
      </c>
      <c r="L122" s="47">
        <f>+'Zahtev za oss-srednje'!U$35</f>
        <v>0</v>
      </c>
      <c r="AA122" s="47"/>
    </row>
    <row r="123" spans="1:27" ht="13.8">
      <c r="A123">
        <f t="shared" si="4"/>
        <v>117</v>
      </c>
      <c r="B123">
        <f>+IF(+L123&gt;0,MAX(B$6:B122)+1,0)</f>
        <v>0</v>
      </c>
      <c r="C123">
        <v>2</v>
      </c>
      <c r="E123" t="str">
        <f t="shared" si="5"/>
        <v>*01613</v>
      </c>
      <c r="F123" t="e">
        <f t="shared" si="5"/>
        <v>#N/A</v>
      </c>
      <c r="G123" s="26" t="e">
        <f t="shared" si="5"/>
        <v>#N/A</v>
      </c>
      <c r="H123">
        <f t="shared" si="5"/>
        <v>920</v>
      </c>
      <c r="I123" s="49">
        <v>531</v>
      </c>
      <c r="J123" s="50" t="s">
        <v>50</v>
      </c>
      <c r="K123" s="46">
        <f t="shared" si="6"/>
        <v>12</v>
      </c>
      <c r="L123" s="47">
        <f>+'Zahtev za oss-srednje'!U$37</f>
        <v>0</v>
      </c>
      <c r="AA123" s="47"/>
    </row>
    <row r="124" spans="1:27" ht="13.8">
      <c r="A124">
        <f t="shared" si="4"/>
        <v>118</v>
      </c>
      <c r="B124">
        <f>+IF(+L124&gt;0,MAX(B$6:B123)+1,0)</f>
        <v>0</v>
      </c>
      <c r="C124">
        <v>2</v>
      </c>
      <c r="E124" t="str">
        <f t="shared" si="5"/>
        <v>*01613</v>
      </c>
      <c r="F124" t="e">
        <f t="shared" si="5"/>
        <v>#N/A</v>
      </c>
      <c r="G124" s="26" t="e">
        <f t="shared" si="5"/>
        <v>#N/A</v>
      </c>
      <c r="H124">
        <f t="shared" si="5"/>
        <v>920</v>
      </c>
      <c r="I124" s="49">
        <v>541</v>
      </c>
      <c r="J124" s="50" t="s">
        <v>51</v>
      </c>
      <c r="K124" s="46">
        <f t="shared" si="6"/>
        <v>12</v>
      </c>
      <c r="L124" s="47">
        <f>+'Zahtev za oss-srednje'!U$39</f>
        <v>0</v>
      </c>
      <c r="AA124" s="47"/>
    </row>
    <row r="125" spans="1:27" ht="13.8">
      <c r="A125">
        <f t="shared" si="4"/>
        <v>119</v>
      </c>
      <c r="B125">
        <f>+IF(+L125&gt;0,MAX(B$6:B124)+1,0)</f>
        <v>0</v>
      </c>
      <c r="C125">
        <v>2</v>
      </c>
      <c r="E125" t="str">
        <f t="shared" si="5"/>
        <v>*01613</v>
      </c>
      <c r="F125" t="e">
        <f t="shared" si="5"/>
        <v>#N/A</v>
      </c>
      <c r="G125" s="26" t="e">
        <f t="shared" si="5"/>
        <v>#N/A</v>
      </c>
      <c r="H125">
        <f t="shared" si="5"/>
        <v>920</v>
      </c>
      <c r="I125" s="49">
        <v>542</v>
      </c>
      <c r="J125" s="50" t="s">
        <v>52</v>
      </c>
      <c r="K125" s="46">
        <f t="shared" si="6"/>
        <v>12</v>
      </c>
      <c r="L125" s="47">
        <f>+'Zahtev za oss-srednje'!U$41</f>
        <v>0</v>
      </c>
      <c r="AA125" s="47"/>
    </row>
    <row r="126" spans="1:27" ht="13.8">
      <c r="A126">
        <f t="shared" si="4"/>
        <v>120</v>
      </c>
      <c r="B126">
        <f>+IF(+L126&gt;0,MAX(B$6:B125)+1,0)</f>
        <v>0</v>
      </c>
      <c r="C126">
        <v>2</v>
      </c>
      <c r="E126" t="str">
        <f t="shared" si="5"/>
        <v>*01613</v>
      </c>
      <c r="F126" t="e">
        <f t="shared" si="5"/>
        <v>#N/A</v>
      </c>
      <c r="G126" s="26" t="e">
        <f t="shared" si="5"/>
        <v>#N/A</v>
      </c>
      <c r="H126">
        <f t="shared" si="5"/>
        <v>920</v>
      </c>
      <c r="I126" s="54">
        <v>543</v>
      </c>
      <c r="J126" s="55" t="s">
        <v>54</v>
      </c>
      <c r="K126" s="46">
        <f t="shared" si="6"/>
        <v>12</v>
      </c>
      <c r="L126" s="47">
        <f>+'Zahtev za oss-srednje'!U$43</f>
        <v>0</v>
      </c>
      <c r="AA126" s="47"/>
    </row>
    <row r="127" spans="1:27" ht="13.8">
      <c r="A127">
        <f t="shared" si="4"/>
        <v>121</v>
      </c>
      <c r="B127">
        <f>+IF(+L127&gt;0,MAX(B$6:B126)+1,0)</f>
        <v>0</v>
      </c>
      <c r="C127">
        <v>2</v>
      </c>
      <c r="E127" t="str">
        <f t="shared" si="5"/>
        <v>*01613</v>
      </c>
      <c r="F127" t="e">
        <f t="shared" si="5"/>
        <v>#N/A</v>
      </c>
      <c r="G127" s="26" t="e">
        <f t="shared" si="5"/>
        <v>#N/A</v>
      </c>
      <c r="H127">
        <f t="shared" si="5"/>
        <v>920</v>
      </c>
      <c r="I127" s="49">
        <v>511</v>
      </c>
      <c r="J127" s="50" t="s">
        <v>26</v>
      </c>
      <c r="K127" s="46">
        <v>13</v>
      </c>
      <c r="L127" s="47">
        <f>+'Zahtev za oss-srednje'!V$8</f>
        <v>0</v>
      </c>
      <c r="AA127" s="47"/>
    </row>
    <row r="128" spans="1:27" ht="13.8">
      <c r="A128">
        <f t="shared" si="4"/>
        <v>122</v>
      </c>
      <c r="B128">
        <f>+IF(+L128&gt;0,MAX(B$6:B127)+1,0)</f>
        <v>0</v>
      </c>
      <c r="C128">
        <v>2</v>
      </c>
      <c r="E128" t="str">
        <f t="shared" si="5"/>
        <v>*01613</v>
      </c>
      <c r="F128" t="e">
        <f t="shared" si="5"/>
        <v>#N/A</v>
      </c>
      <c r="G128" s="26" t="e">
        <f t="shared" si="5"/>
        <v>#N/A</v>
      </c>
      <c r="H128">
        <f t="shared" si="5"/>
        <v>920</v>
      </c>
      <c r="I128" s="49">
        <v>512</v>
      </c>
      <c r="J128" s="50" t="s">
        <v>31</v>
      </c>
      <c r="K128" s="46">
        <f t="shared" si="6"/>
        <v>13</v>
      </c>
      <c r="L128" s="47">
        <f>+'Zahtev za oss-srednje'!V$13</f>
        <v>0</v>
      </c>
      <c r="AA128" s="47"/>
    </row>
    <row r="129" spans="1:27" ht="13.8">
      <c r="A129">
        <f t="shared" si="4"/>
        <v>123</v>
      </c>
      <c r="B129">
        <f>+IF(+L129&gt;0,MAX(B$6:B128)+1,0)</f>
        <v>0</v>
      </c>
      <c r="C129">
        <v>2</v>
      </c>
      <c r="E129" t="str">
        <f t="shared" si="5"/>
        <v>*01613</v>
      </c>
      <c r="F129" t="e">
        <f t="shared" si="5"/>
        <v>#N/A</v>
      </c>
      <c r="G129" s="26" t="e">
        <f t="shared" si="5"/>
        <v>#N/A</v>
      </c>
      <c r="H129">
        <f t="shared" si="5"/>
        <v>920</v>
      </c>
      <c r="I129" s="49">
        <v>513</v>
      </c>
      <c r="J129" s="50" t="s">
        <v>41</v>
      </c>
      <c r="K129" s="46">
        <f t="shared" si="6"/>
        <v>13</v>
      </c>
      <c r="L129" s="47">
        <f>+'Zahtev za oss-srednje'!V$23</f>
        <v>0</v>
      </c>
      <c r="AA129" s="47"/>
    </row>
    <row r="130" spans="1:27" ht="13.8">
      <c r="A130">
        <f t="shared" si="4"/>
        <v>124</v>
      </c>
      <c r="B130">
        <f>+IF(+L130&gt;0,MAX(B$6:B129)+1,0)</f>
        <v>0</v>
      </c>
      <c r="C130">
        <v>2</v>
      </c>
      <c r="E130" t="str">
        <f t="shared" si="5"/>
        <v>*01613</v>
      </c>
      <c r="F130" t="e">
        <f t="shared" si="5"/>
        <v>#N/A</v>
      </c>
      <c r="G130" s="26" t="e">
        <f t="shared" si="5"/>
        <v>#N/A</v>
      </c>
      <c r="H130">
        <f t="shared" si="5"/>
        <v>920</v>
      </c>
      <c r="I130" s="52">
        <v>514</v>
      </c>
      <c r="J130" s="50" t="s">
        <v>42</v>
      </c>
      <c r="K130" s="46">
        <f t="shared" si="6"/>
        <v>13</v>
      </c>
      <c r="L130" s="47">
        <f>+'Zahtev za oss-srednje'!V$25</f>
        <v>0</v>
      </c>
      <c r="AA130" s="47"/>
    </row>
    <row r="131" spans="1:27" ht="13.8">
      <c r="A131">
        <f t="shared" si="4"/>
        <v>125</v>
      </c>
      <c r="B131">
        <f>+IF(+L131&gt;0,MAX(B$6:B130)+1,0)</f>
        <v>0</v>
      </c>
      <c r="C131">
        <v>2</v>
      </c>
      <c r="E131" t="str">
        <f t="shared" si="5"/>
        <v>*01613</v>
      </c>
      <c r="F131" t="e">
        <f t="shared" si="5"/>
        <v>#N/A</v>
      </c>
      <c r="G131" s="26" t="e">
        <f t="shared" si="5"/>
        <v>#N/A</v>
      </c>
      <c r="H131">
        <f t="shared" si="5"/>
        <v>920</v>
      </c>
      <c r="I131" s="52">
        <v>515</v>
      </c>
      <c r="J131" s="50" t="s">
        <v>43</v>
      </c>
      <c r="K131" s="46">
        <f t="shared" si="6"/>
        <v>13</v>
      </c>
      <c r="L131" s="47">
        <f>+'Zahtev za oss-srednje'!V$27</f>
        <v>0</v>
      </c>
      <c r="AA131" s="47"/>
    </row>
    <row r="132" spans="1:27" ht="13.8">
      <c r="A132">
        <f t="shared" si="4"/>
        <v>126</v>
      </c>
      <c r="B132">
        <f>+IF(+L132&gt;0,MAX(B$6:B131)+1,0)</f>
        <v>0</v>
      </c>
      <c r="C132">
        <v>2</v>
      </c>
      <c r="E132" t="str">
        <f t="shared" si="5"/>
        <v>*01613</v>
      </c>
      <c r="F132" t="e">
        <f t="shared" si="5"/>
        <v>#N/A</v>
      </c>
      <c r="G132" s="26" t="e">
        <f t="shared" si="5"/>
        <v>#N/A</v>
      </c>
      <c r="H132">
        <f t="shared" si="5"/>
        <v>920</v>
      </c>
      <c r="I132" s="49">
        <v>521</v>
      </c>
      <c r="J132" s="50" t="s">
        <v>44</v>
      </c>
      <c r="K132" s="46">
        <f t="shared" si="6"/>
        <v>13</v>
      </c>
      <c r="L132" s="47">
        <f>+'Zahtev za oss-srednje'!V$29</f>
        <v>0</v>
      </c>
      <c r="AA132" s="47"/>
    </row>
    <row r="133" spans="1:27" ht="13.8">
      <c r="A133">
        <f t="shared" si="4"/>
        <v>127</v>
      </c>
      <c r="B133">
        <f>+IF(+L133&gt;0,MAX(B$6:B132)+1,0)</f>
        <v>0</v>
      </c>
      <c r="C133">
        <v>2</v>
      </c>
      <c r="E133" t="str">
        <f t="shared" si="5"/>
        <v>*01613</v>
      </c>
      <c r="F133" t="e">
        <f t="shared" si="5"/>
        <v>#N/A</v>
      </c>
      <c r="G133" s="26" t="e">
        <f t="shared" si="5"/>
        <v>#N/A</v>
      </c>
      <c r="H133">
        <f t="shared" si="5"/>
        <v>920</v>
      </c>
      <c r="I133" s="49">
        <v>522</v>
      </c>
      <c r="J133" s="50" t="s">
        <v>45</v>
      </c>
      <c r="K133" s="46">
        <f t="shared" si="6"/>
        <v>13</v>
      </c>
      <c r="L133" s="47">
        <f>+'Zahtev za oss-srednje'!V$31</f>
        <v>0</v>
      </c>
      <c r="AA133" s="47"/>
    </row>
    <row r="134" spans="1:27" ht="13.8">
      <c r="A134">
        <f t="shared" si="4"/>
        <v>128</v>
      </c>
      <c r="B134">
        <f>+IF(+L134&gt;0,MAX(B$6:B133)+1,0)</f>
        <v>0</v>
      </c>
      <c r="C134">
        <v>2</v>
      </c>
      <c r="E134" t="str">
        <f t="shared" si="5"/>
        <v>*01613</v>
      </c>
      <c r="F134" t="e">
        <f t="shared" si="5"/>
        <v>#N/A</v>
      </c>
      <c r="G134" s="26" t="e">
        <f t="shared" si="5"/>
        <v>#N/A</v>
      </c>
      <c r="H134">
        <f t="shared" si="5"/>
        <v>920</v>
      </c>
      <c r="I134" s="49">
        <v>523</v>
      </c>
      <c r="J134" s="50" t="s">
        <v>49</v>
      </c>
      <c r="K134" s="46">
        <f t="shared" si="6"/>
        <v>13</v>
      </c>
      <c r="L134" s="47">
        <f>+'Zahtev za oss-srednje'!V$35</f>
        <v>0</v>
      </c>
      <c r="AA134" s="47"/>
    </row>
    <row r="135" spans="1:27" ht="13.8">
      <c r="A135">
        <f t="shared" si="4"/>
        <v>129</v>
      </c>
      <c r="B135">
        <f>+IF(+L135&gt;0,MAX(B$6:B134)+1,0)</f>
        <v>0</v>
      </c>
      <c r="C135">
        <v>2</v>
      </c>
      <c r="E135" t="str">
        <f t="shared" si="5"/>
        <v>*01613</v>
      </c>
      <c r="F135" t="e">
        <f t="shared" si="5"/>
        <v>#N/A</v>
      </c>
      <c r="G135" s="26" t="e">
        <f t="shared" si="5"/>
        <v>#N/A</v>
      </c>
      <c r="H135">
        <f t="shared" si="5"/>
        <v>920</v>
      </c>
      <c r="I135" s="49">
        <v>531</v>
      </c>
      <c r="J135" s="50" t="s">
        <v>50</v>
      </c>
      <c r="K135" s="46">
        <f t="shared" si="6"/>
        <v>13</v>
      </c>
      <c r="L135" s="47">
        <f>+'Zahtev za oss-srednje'!V$37</f>
        <v>0</v>
      </c>
      <c r="AA135" s="47"/>
    </row>
    <row r="136" spans="1:27" ht="13.8">
      <c r="A136">
        <f t="shared" si="4"/>
        <v>130</v>
      </c>
      <c r="B136">
        <f>+IF(+L136&gt;0,MAX(B$6:B135)+1,0)</f>
        <v>0</v>
      </c>
      <c r="C136">
        <v>2</v>
      </c>
      <c r="E136" t="str">
        <f>+E135</f>
        <v>*01613</v>
      </c>
      <c r="F136" t="e">
        <f t="shared" si="5"/>
        <v>#N/A</v>
      </c>
      <c r="G136" s="26" t="e">
        <f t="shared" si="5"/>
        <v>#N/A</v>
      </c>
      <c r="H136">
        <f t="shared" si="5"/>
        <v>920</v>
      </c>
      <c r="I136" s="49">
        <v>541</v>
      </c>
      <c r="J136" s="50" t="s">
        <v>51</v>
      </c>
      <c r="K136" s="46">
        <v>6</v>
      </c>
      <c r="L136" s="47">
        <f>+'Zahtev za oss-srednje'!V$39</f>
        <v>0</v>
      </c>
      <c r="AA136" s="47"/>
    </row>
    <row r="137" spans="1:27" ht="13.8">
      <c r="A137">
        <f t="shared" ref="A137:A200" si="7">+A136+1</f>
        <v>131</v>
      </c>
      <c r="B137">
        <f>+IF(+L137&gt;0,MAX(B$6:B136)+1,0)</f>
        <v>0</v>
      </c>
      <c r="C137">
        <v>2</v>
      </c>
      <c r="E137" t="str">
        <f t="shared" ref="E137:H186" si="8">+E136</f>
        <v>*01613</v>
      </c>
      <c r="F137" t="e">
        <f t="shared" si="8"/>
        <v>#N/A</v>
      </c>
      <c r="G137" s="26" t="e">
        <f t="shared" si="8"/>
        <v>#N/A</v>
      </c>
      <c r="H137">
        <f t="shared" si="8"/>
        <v>920</v>
      </c>
      <c r="I137" s="49">
        <v>542</v>
      </c>
      <c r="J137" s="50" t="s">
        <v>52</v>
      </c>
      <c r="K137" s="46">
        <f t="shared" ref="K137:K186" si="9">+K136</f>
        <v>6</v>
      </c>
      <c r="L137" s="47">
        <f>+'Zahtev za oss-srednje'!V$41</f>
        <v>0</v>
      </c>
      <c r="AA137" s="47"/>
    </row>
    <row r="138" spans="1:27" ht="13.8">
      <c r="A138">
        <f t="shared" si="7"/>
        <v>132</v>
      </c>
      <c r="B138">
        <f>+IF(+L138&gt;0,MAX(B$6:B137)+1,0)</f>
        <v>0</v>
      </c>
      <c r="C138">
        <v>2</v>
      </c>
      <c r="E138" t="str">
        <f t="shared" si="8"/>
        <v>*01613</v>
      </c>
      <c r="F138" t="e">
        <f t="shared" si="8"/>
        <v>#N/A</v>
      </c>
      <c r="G138" s="26" t="e">
        <f t="shared" si="8"/>
        <v>#N/A</v>
      </c>
      <c r="H138">
        <f t="shared" si="8"/>
        <v>920</v>
      </c>
      <c r="I138" s="54">
        <v>543</v>
      </c>
      <c r="J138" s="55" t="s">
        <v>54</v>
      </c>
      <c r="K138" s="46">
        <f t="shared" si="9"/>
        <v>6</v>
      </c>
      <c r="L138" s="47">
        <f>+'Zahtev za oss-srednje'!V$43</f>
        <v>0</v>
      </c>
      <c r="AA138" s="47"/>
    </row>
    <row r="139" spans="1:27" ht="13.8">
      <c r="A139">
        <f t="shared" si="7"/>
        <v>133</v>
      </c>
      <c r="B139">
        <f>+IF(+L139&gt;0,MAX(B$6:B138)+1,0)</f>
        <v>0</v>
      </c>
      <c r="C139">
        <v>2</v>
      </c>
      <c r="E139" t="str">
        <f t="shared" si="8"/>
        <v>*01613</v>
      </c>
      <c r="F139" t="e">
        <f t="shared" si="8"/>
        <v>#N/A</v>
      </c>
      <c r="G139" s="26" t="e">
        <f t="shared" si="8"/>
        <v>#N/A</v>
      </c>
      <c r="H139">
        <f t="shared" si="8"/>
        <v>920</v>
      </c>
      <c r="I139" s="49">
        <v>511</v>
      </c>
      <c r="J139" s="50" t="s">
        <v>26</v>
      </c>
      <c r="K139" s="46">
        <v>14</v>
      </c>
      <c r="L139" s="47">
        <f>+'Zahtev za oss-srednje'!W$8</f>
        <v>0</v>
      </c>
      <c r="AA139" s="47"/>
    </row>
    <row r="140" spans="1:27" ht="13.8">
      <c r="A140">
        <f t="shared" si="7"/>
        <v>134</v>
      </c>
      <c r="B140">
        <f>+IF(+L140&gt;0,MAX(B$6:B139)+1,0)</f>
        <v>0</v>
      </c>
      <c r="C140">
        <v>2</v>
      </c>
      <c r="E140" t="str">
        <f t="shared" si="8"/>
        <v>*01613</v>
      </c>
      <c r="F140" t="e">
        <f t="shared" si="8"/>
        <v>#N/A</v>
      </c>
      <c r="G140" s="26" t="e">
        <f t="shared" si="8"/>
        <v>#N/A</v>
      </c>
      <c r="H140">
        <f t="shared" si="8"/>
        <v>920</v>
      </c>
      <c r="I140" s="49">
        <v>512</v>
      </c>
      <c r="J140" s="50" t="s">
        <v>31</v>
      </c>
      <c r="K140" s="46">
        <f t="shared" si="9"/>
        <v>14</v>
      </c>
      <c r="L140" s="47">
        <f>+'Zahtev za oss-srednje'!W$13</f>
        <v>0</v>
      </c>
      <c r="AA140" s="47"/>
    </row>
    <row r="141" spans="1:27" ht="13.8">
      <c r="A141">
        <f t="shared" si="7"/>
        <v>135</v>
      </c>
      <c r="B141">
        <f>+IF(+L141&gt;0,MAX(B$6:B140)+1,0)</f>
        <v>0</v>
      </c>
      <c r="C141">
        <v>2</v>
      </c>
      <c r="E141" t="str">
        <f t="shared" si="8"/>
        <v>*01613</v>
      </c>
      <c r="F141" t="e">
        <f t="shared" si="8"/>
        <v>#N/A</v>
      </c>
      <c r="G141" s="26" t="e">
        <f t="shared" si="8"/>
        <v>#N/A</v>
      </c>
      <c r="H141">
        <f t="shared" si="8"/>
        <v>920</v>
      </c>
      <c r="I141" s="49">
        <v>513</v>
      </c>
      <c r="J141" s="50" t="s">
        <v>41</v>
      </c>
      <c r="K141" s="46">
        <f t="shared" si="9"/>
        <v>14</v>
      </c>
      <c r="L141" s="47">
        <f>+'Zahtev za oss-srednje'!W$23</f>
        <v>0</v>
      </c>
      <c r="AA141" s="47"/>
    </row>
    <row r="142" spans="1:27" ht="13.8">
      <c r="A142">
        <f t="shared" si="7"/>
        <v>136</v>
      </c>
      <c r="B142">
        <f>+IF(+L142&gt;0,MAX(B$6:B141)+1,0)</f>
        <v>0</v>
      </c>
      <c r="C142">
        <v>2</v>
      </c>
      <c r="E142" t="str">
        <f t="shared" si="8"/>
        <v>*01613</v>
      </c>
      <c r="F142" t="e">
        <f t="shared" si="8"/>
        <v>#N/A</v>
      </c>
      <c r="G142" s="26" t="e">
        <f t="shared" si="8"/>
        <v>#N/A</v>
      </c>
      <c r="H142">
        <f t="shared" si="8"/>
        <v>920</v>
      </c>
      <c r="I142" s="52">
        <v>514</v>
      </c>
      <c r="J142" s="50" t="s">
        <v>42</v>
      </c>
      <c r="K142" s="46">
        <f t="shared" si="9"/>
        <v>14</v>
      </c>
      <c r="L142" s="47">
        <f>+'Zahtev za oss-srednje'!W$25</f>
        <v>0</v>
      </c>
      <c r="AA142" s="47"/>
    </row>
    <row r="143" spans="1:27" ht="13.8">
      <c r="A143">
        <f t="shared" si="7"/>
        <v>137</v>
      </c>
      <c r="B143">
        <f>+IF(+L143&gt;0,MAX(B$6:B142)+1,0)</f>
        <v>0</v>
      </c>
      <c r="C143">
        <v>2</v>
      </c>
      <c r="E143" t="str">
        <f t="shared" si="8"/>
        <v>*01613</v>
      </c>
      <c r="F143" t="e">
        <f t="shared" si="8"/>
        <v>#N/A</v>
      </c>
      <c r="G143" s="26" t="e">
        <f t="shared" si="8"/>
        <v>#N/A</v>
      </c>
      <c r="H143">
        <f t="shared" si="8"/>
        <v>920</v>
      </c>
      <c r="I143" s="52">
        <v>515</v>
      </c>
      <c r="J143" s="50" t="s">
        <v>43</v>
      </c>
      <c r="K143" s="46">
        <f t="shared" si="9"/>
        <v>14</v>
      </c>
      <c r="L143" s="47">
        <f>+'Zahtev za oss-srednje'!W$27</f>
        <v>0</v>
      </c>
      <c r="AA143" s="47"/>
    </row>
    <row r="144" spans="1:27" ht="13.8">
      <c r="A144">
        <f t="shared" si="7"/>
        <v>138</v>
      </c>
      <c r="B144">
        <f>+IF(+L144&gt;0,MAX(B$6:B143)+1,0)</f>
        <v>0</v>
      </c>
      <c r="C144">
        <v>2</v>
      </c>
      <c r="E144" t="str">
        <f t="shared" si="8"/>
        <v>*01613</v>
      </c>
      <c r="F144" t="e">
        <f t="shared" si="8"/>
        <v>#N/A</v>
      </c>
      <c r="G144" s="26" t="e">
        <f t="shared" si="8"/>
        <v>#N/A</v>
      </c>
      <c r="H144">
        <f t="shared" si="8"/>
        <v>920</v>
      </c>
      <c r="I144" s="49">
        <v>521</v>
      </c>
      <c r="J144" s="50" t="s">
        <v>44</v>
      </c>
      <c r="K144" s="46">
        <f t="shared" si="9"/>
        <v>14</v>
      </c>
      <c r="L144" s="47">
        <f>+'Zahtev za oss-srednje'!W$29</f>
        <v>0</v>
      </c>
      <c r="AA144" s="47"/>
    </row>
    <row r="145" spans="1:27" ht="13.8">
      <c r="A145">
        <f t="shared" si="7"/>
        <v>139</v>
      </c>
      <c r="B145">
        <f>+IF(+L145&gt;0,MAX(B$6:B144)+1,0)</f>
        <v>0</v>
      </c>
      <c r="C145">
        <v>2</v>
      </c>
      <c r="E145" t="str">
        <f t="shared" si="8"/>
        <v>*01613</v>
      </c>
      <c r="F145" t="e">
        <f t="shared" si="8"/>
        <v>#N/A</v>
      </c>
      <c r="G145" s="26" t="e">
        <f t="shared" si="8"/>
        <v>#N/A</v>
      </c>
      <c r="H145">
        <f t="shared" si="8"/>
        <v>920</v>
      </c>
      <c r="I145" s="49">
        <v>522</v>
      </c>
      <c r="J145" s="50" t="s">
        <v>45</v>
      </c>
      <c r="K145" s="46">
        <f t="shared" si="9"/>
        <v>14</v>
      </c>
      <c r="L145" s="47">
        <f>+'Zahtev za oss-srednje'!W$31</f>
        <v>0</v>
      </c>
      <c r="AA145" s="47"/>
    </row>
    <row r="146" spans="1:27" ht="13.8">
      <c r="A146">
        <f t="shared" si="7"/>
        <v>140</v>
      </c>
      <c r="B146">
        <f>+IF(+L146&gt;0,MAX(B$6:B145)+1,0)</f>
        <v>0</v>
      </c>
      <c r="C146">
        <v>2</v>
      </c>
      <c r="E146" t="str">
        <f t="shared" si="8"/>
        <v>*01613</v>
      </c>
      <c r="F146" t="e">
        <f t="shared" si="8"/>
        <v>#N/A</v>
      </c>
      <c r="G146" s="26" t="e">
        <f t="shared" si="8"/>
        <v>#N/A</v>
      </c>
      <c r="H146">
        <f t="shared" si="8"/>
        <v>920</v>
      </c>
      <c r="I146" s="49">
        <v>523</v>
      </c>
      <c r="J146" s="50" t="s">
        <v>49</v>
      </c>
      <c r="K146" s="46">
        <f t="shared" si="9"/>
        <v>14</v>
      </c>
      <c r="L146" s="47">
        <f>+'Zahtev za oss-srednje'!W$35</f>
        <v>0</v>
      </c>
      <c r="AA146" s="47"/>
    </row>
    <row r="147" spans="1:27" ht="13.8">
      <c r="A147">
        <f t="shared" si="7"/>
        <v>141</v>
      </c>
      <c r="B147">
        <f>+IF(+L147&gt;0,MAX(B$6:B146)+1,0)</f>
        <v>0</v>
      </c>
      <c r="C147">
        <v>2</v>
      </c>
      <c r="E147" t="str">
        <f t="shared" si="8"/>
        <v>*01613</v>
      </c>
      <c r="F147" t="e">
        <f t="shared" si="8"/>
        <v>#N/A</v>
      </c>
      <c r="G147" s="26" t="e">
        <f t="shared" si="8"/>
        <v>#N/A</v>
      </c>
      <c r="H147">
        <f t="shared" si="8"/>
        <v>920</v>
      </c>
      <c r="I147" s="49">
        <v>531</v>
      </c>
      <c r="J147" s="50" t="s">
        <v>50</v>
      </c>
      <c r="K147" s="46">
        <f t="shared" si="9"/>
        <v>14</v>
      </c>
      <c r="L147" s="47">
        <f>+'Zahtev za oss-srednje'!W$37</f>
        <v>0</v>
      </c>
      <c r="AA147" s="47"/>
    </row>
    <row r="148" spans="1:27" ht="13.8">
      <c r="A148">
        <f t="shared" si="7"/>
        <v>142</v>
      </c>
      <c r="B148">
        <f>+IF(+L148&gt;0,MAX(B$6:B147)+1,0)</f>
        <v>0</v>
      </c>
      <c r="C148">
        <v>2</v>
      </c>
      <c r="E148" t="str">
        <f t="shared" si="8"/>
        <v>*01613</v>
      </c>
      <c r="F148" t="e">
        <f t="shared" si="8"/>
        <v>#N/A</v>
      </c>
      <c r="G148" s="26" t="e">
        <f t="shared" si="8"/>
        <v>#N/A</v>
      </c>
      <c r="H148">
        <f t="shared" si="8"/>
        <v>920</v>
      </c>
      <c r="I148" s="49">
        <v>541</v>
      </c>
      <c r="J148" s="50" t="s">
        <v>51</v>
      </c>
      <c r="K148" s="46">
        <f t="shared" si="9"/>
        <v>14</v>
      </c>
      <c r="L148" s="47">
        <f>+'Zahtev za oss-srednje'!W$39</f>
        <v>0</v>
      </c>
      <c r="AA148" s="47"/>
    </row>
    <row r="149" spans="1:27" ht="13.8">
      <c r="A149">
        <f t="shared" si="7"/>
        <v>143</v>
      </c>
      <c r="B149">
        <f>+IF(+L149&gt;0,MAX(B$6:B148)+1,0)</f>
        <v>0</v>
      </c>
      <c r="C149">
        <v>2</v>
      </c>
      <c r="E149" t="str">
        <f t="shared" si="8"/>
        <v>*01613</v>
      </c>
      <c r="F149" t="e">
        <f t="shared" si="8"/>
        <v>#N/A</v>
      </c>
      <c r="G149" s="26" t="e">
        <f t="shared" si="8"/>
        <v>#N/A</v>
      </c>
      <c r="H149">
        <f t="shared" si="8"/>
        <v>920</v>
      </c>
      <c r="I149" s="49">
        <v>542</v>
      </c>
      <c r="J149" s="50" t="s">
        <v>52</v>
      </c>
      <c r="K149" s="46">
        <f t="shared" si="9"/>
        <v>14</v>
      </c>
      <c r="L149" s="47">
        <f>+'Zahtev za oss-srednje'!W$41</f>
        <v>0</v>
      </c>
      <c r="AA149" s="47"/>
    </row>
    <row r="150" spans="1:27" ht="13.8">
      <c r="A150">
        <f t="shared" si="7"/>
        <v>144</v>
      </c>
      <c r="B150">
        <f>+IF(+L150&gt;0,MAX(B$6:B149)+1,0)</f>
        <v>0</v>
      </c>
      <c r="C150">
        <v>2</v>
      </c>
      <c r="E150" t="str">
        <f t="shared" si="8"/>
        <v>*01613</v>
      </c>
      <c r="F150" t="e">
        <f t="shared" si="8"/>
        <v>#N/A</v>
      </c>
      <c r="G150" s="26" t="e">
        <f t="shared" si="8"/>
        <v>#N/A</v>
      </c>
      <c r="H150">
        <f t="shared" si="8"/>
        <v>920</v>
      </c>
      <c r="I150" s="54">
        <v>543</v>
      </c>
      <c r="J150" s="55" t="s">
        <v>54</v>
      </c>
      <c r="K150" s="46">
        <f t="shared" si="9"/>
        <v>14</v>
      </c>
      <c r="L150" s="47">
        <f>+'Zahtev za oss-srednje'!W$43</f>
        <v>0</v>
      </c>
      <c r="AA150" s="47"/>
    </row>
    <row r="151" spans="1:27" ht="13.8">
      <c r="A151">
        <f t="shared" si="7"/>
        <v>145</v>
      </c>
      <c r="B151">
        <f>+IF(+L151&gt;0,MAX(B$6:B150)+1,0)</f>
        <v>0</v>
      </c>
      <c r="C151">
        <v>2</v>
      </c>
      <c r="E151" t="str">
        <f t="shared" si="8"/>
        <v>*01613</v>
      </c>
      <c r="F151" t="e">
        <f t="shared" si="8"/>
        <v>#N/A</v>
      </c>
      <c r="G151" s="26" t="e">
        <f t="shared" si="8"/>
        <v>#N/A</v>
      </c>
      <c r="H151">
        <f t="shared" si="8"/>
        <v>920</v>
      </c>
      <c r="I151" s="49">
        <v>511</v>
      </c>
      <c r="J151" s="50" t="s">
        <v>26</v>
      </c>
      <c r="K151" s="46">
        <v>15</v>
      </c>
      <c r="L151" s="47">
        <f>+'Zahtev za oss-srednje'!X$8</f>
        <v>0</v>
      </c>
      <c r="AA151" s="47"/>
    </row>
    <row r="152" spans="1:27" ht="13.8">
      <c r="A152">
        <f t="shared" si="7"/>
        <v>146</v>
      </c>
      <c r="B152">
        <f>+IF(+L152&gt;0,MAX(B$6:B151)+1,0)</f>
        <v>0</v>
      </c>
      <c r="C152">
        <v>2</v>
      </c>
      <c r="E152" t="str">
        <f t="shared" si="8"/>
        <v>*01613</v>
      </c>
      <c r="F152" t="e">
        <f t="shared" si="8"/>
        <v>#N/A</v>
      </c>
      <c r="G152" s="26" t="e">
        <f t="shared" si="8"/>
        <v>#N/A</v>
      </c>
      <c r="H152">
        <f t="shared" si="8"/>
        <v>920</v>
      </c>
      <c r="I152" s="49">
        <v>512</v>
      </c>
      <c r="J152" s="50" t="s">
        <v>31</v>
      </c>
      <c r="K152" s="46">
        <f t="shared" si="9"/>
        <v>15</v>
      </c>
      <c r="L152" s="47">
        <f>+'Zahtev za oss-srednje'!X$13</f>
        <v>0</v>
      </c>
      <c r="AA152" s="47"/>
    </row>
    <row r="153" spans="1:27" ht="13.8">
      <c r="A153">
        <f t="shared" si="7"/>
        <v>147</v>
      </c>
      <c r="B153">
        <f>+IF(+L153&gt;0,MAX(B$6:B152)+1,0)</f>
        <v>0</v>
      </c>
      <c r="C153">
        <v>2</v>
      </c>
      <c r="E153" t="str">
        <f t="shared" si="8"/>
        <v>*01613</v>
      </c>
      <c r="F153" t="e">
        <f t="shared" si="8"/>
        <v>#N/A</v>
      </c>
      <c r="G153" s="26" t="e">
        <f t="shared" si="8"/>
        <v>#N/A</v>
      </c>
      <c r="H153">
        <f t="shared" si="8"/>
        <v>920</v>
      </c>
      <c r="I153" s="49">
        <v>513</v>
      </c>
      <c r="J153" s="50" t="s">
        <v>41</v>
      </c>
      <c r="K153" s="46">
        <f t="shared" si="9"/>
        <v>15</v>
      </c>
      <c r="L153" s="47">
        <f>+'Zahtev za oss-srednje'!X$23</f>
        <v>0</v>
      </c>
      <c r="AA153" s="47"/>
    </row>
    <row r="154" spans="1:27" ht="13.8">
      <c r="A154">
        <f t="shared" si="7"/>
        <v>148</v>
      </c>
      <c r="B154">
        <f>+IF(+L154&gt;0,MAX(B$6:B153)+1,0)</f>
        <v>0</v>
      </c>
      <c r="C154">
        <v>2</v>
      </c>
      <c r="E154" t="str">
        <f t="shared" si="8"/>
        <v>*01613</v>
      </c>
      <c r="F154" t="e">
        <f t="shared" si="8"/>
        <v>#N/A</v>
      </c>
      <c r="G154" s="26" t="e">
        <f t="shared" si="8"/>
        <v>#N/A</v>
      </c>
      <c r="H154">
        <f t="shared" si="8"/>
        <v>920</v>
      </c>
      <c r="I154" s="52">
        <v>514</v>
      </c>
      <c r="J154" s="50" t="s">
        <v>42</v>
      </c>
      <c r="K154" s="46">
        <f t="shared" si="9"/>
        <v>15</v>
      </c>
      <c r="L154" s="47">
        <f>+'Zahtev za oss-srednje'!X$25</f>
        <v>0</v>
      </c>
      <c r="AA154" s="47"/>
    </row>
    <row r="155" spans="1:27" ht="13.8">
      <c r="A155">
        <f t="shared" si="7"/>
        <v>149</v>
      </c>
      <c r="B155">
        <f>+IF(+L155&gt;0,MAX(B$6:B154)+1,0)</f>
        <v>0</v>
      </c>
      <c r="C155">
        <v>2</v>
      </c>
      <c r="E155" t="str">
        <f t="shared" si="8"/>
        <v>*01613</v>
      </c>
      <c r="F155" t="e">
        <f t="shared" si="8"/>
        <v>#N/A</v>
      </c>
      <c r="G155" s="26" t="e">
        <f t="shared" si="8"/>
        <v>#N/A</v>
      </c>
      <c r="H155">
        <f t="shared" si="8"/>
        <v>920</v>
      </c>
      <c r="I155" s="52">
        <v>515</v>
      </c>
      <c r="J155" s="50" t="s">
        <v>43</v>
      </c>
      <c r="K155" s="46">
        <f t="shared" si="9"/>
        <v>15</v>
      </c>
      <c r="L155" s="47">
        <f>+'Zahtev za oss-srednje'!X$27</f>
        <v>0</v>
      </c>
      <c r="AA155" s="47"/>
    </row>
    <row r="156" spans="1:27" ht="13.8">
      <c r="A156">
        <f t="shared" si="7"/>
        <v>150</v>
      </c>
      <c r="B156">
        <f>+IF(+L156&gt;0,MAX(B$6:B155)+1,0)</f>
        <v>0</v>
      </c>
      <c r="C156">
        <v>2</v>
      </c>
      <c r="E156" t="str">
        <f t="shared" si="8"/>
        <v>*01613</v>
      </c>
      <c r="F156" t="e">
        <f t="shared" si="8"/>
        <v>#N/A</v>
      </c>
      <c r="G156" s="26" t="e">
        <f t="shared" si="8"/>
        <v>#N/A</v>
      </c>
      <c r="H156">
        <f t="shared" si="8"/>
        <v>920</v>
      </c>
      <c r="I156" s="49">
        <v>521</v>
      </c>
      <c r="J156" s="50" t="s">
        <v>44</v>
      </c>
      <c r="K156" s="46">
        <f t="shared" si="9"/>
        <v>15</v>
      </c>
      <c r="L156" s="47">
        <f>+'Zahtev za oss-srednje'!X$29</f>
        <v>0</v>
      </c>
      <c r="AA156" s="47"/>
    </row>
    <row r="157" spans="1:27" ht="13.8">
      <c r="A157">
        <f t="shared" si="7"/>
        <v>151</v>
      </c>
      <c r="B157">
        <f>+IF(+L157&gt;0,MAX(B$6:B156)+1,0)</f>
        <v>0</v>
      </c>
      <c r="C157">
        <v>2</v>
      </c>
      <c r="E157" t="str">
        <f t="shared" si="8"/>
        <v>*01613</v>
      </c>
      <c r="F157" t="e">
        <f t="shared" si="8"/>
        <v>#N/A</v>
      </c>
      <c r="G157" s="26" t="e">
        <f t="shared" si="8"/>
        <v>#N/A</v>
      </c>
      <c r="H157">
        <f t="shared" si="8"/>
        <v>920</v>
      </c>
      <c r="I157" s="49">
        <v>522</v>
      </c>
      <c r="J157" s="50" t="s">
        <v>45</v>
      </c>
      <c r="K157" s="46">
        <f t="shared" si="9"/>
        <v>15</v>
      </c>
      <c r="L157" s="47">
        <f>+'Zahtev za oss-srednje'!X$31</f>
        <v>0</v>
      </c>
      <c r="AA157" s="47"/>
    </row>
    <row r="158" spans="1:27" ht="13.8">
      <c r="A158">
        <f t="shared" si="7"/>
        <v>152</v>
      </c>
      <c r="B158">
        <f>+IF(+L158&gt;0,MAX(B$6:B157)+1,0)</f>
        <v>0</v>
      </c>
      <c r="C158">
        <v>2</v>
      </c>
      <c r="E158" t="str">
        <f t="shared" si="8"/>
        <v>*01613</v>
      </c>
      <c r="F158" t="e">
        <f t="shared" si="8"/>
        <v>#N/A</v>
      </c>
      <c r="G158" s="26" t="e">
        <f t="shared" si="8"/>
        <v>#N/A</v>
      </c>
      <c r="H158">
        <f t="shared" si="8"/>
        <v>920</v>
      </c>
      <c r="I158" s="49">
        <v>523</v>
      </c>
      <c r="J158" s="50" t="s">
        <v>49</v>
      </c>
      <c r="K158" s="46">
        <f t="shared" si="9"/>
        <v>15</v>
      </c>
      <c r="L158" s="47">
        <f>+'Zahtev za oss-srednje'!X$35</f>
        <v>0</v>
      </c>
      <c r="AA158" s="47"/>
    </row>
    <row r="159" spans="1:27" ht="13.8">
      <c r="A159">
        <f t="shared" si="7"/>
        <v>153</v>
      </c>
      <c r="B159">
        <f>+IF(+L159&gt;0,MAX(B$6:B158)+1,0)</f>
        <v>0</v>
      </c>
      <c r="C159">
        <v>2</v>
      </c>
      <c r="E159" t="str">
        <f t="shared" si="8"/>
        <v>*01613</v>
      </c>
      <c r="F159" t="e">
        <f t="shared" si="8"/>
        <v>#N/A</v>
      </c>
      <c r="G159" s="26" t="e">
        <f t="shared" si="8"/>
        <v>#N/A</v>
      </c>
      <c r="H159">
        <f t="shared" si="8"/>
        <v>920</v>
      </c>
      <c r="I159" s="49">
        <v>531</v>
      </c>
      <c r="J159" s="50" t="s">
        <v>50</v>
      </c>
      <c r="K159" s="46">
        <f t="shared" si="9"/>
        <v>15</v>
      </c>
      <c r="L159" s="47">
        <f>+'Zahtev za oss-srednje'!X$37</f>
        <v>0</v>
      </c>
      <c r="AA159" s="47"/>
    </row>
    <row r="160" spans="1:27" ht="13.8">
      <c r="A160">
        <f t="shared" si="7"/>
        <v>154</v>
      </c>
      <c r="B160">
        <f>+IF(+L160&gt;0,MAX(B$6:B159)+1,0)</f>
        <v>0</v>
      </c>
      <c r="C160">
        <v>2</v>
      </c>
      <c r="E160" t="str">
        <f t="shared" si="8"/>
        <v>*01613</v>
      </c>
      <c r="F160" t="e">
        <f t="shared" si="8"/>
        <v>#N/A</v>
      </c>
      <c r="G160" s="26" t="e">
        <f t="shared" si="8"/>
        <v>#N/A</v>
      </c>
      <c r="H160">
        <f t="shared" si="8"/>
        <v>920</v>
      </c>
      <c r="I160" s="49">
        <v>541</v>
      </c>
      <c r="J160" s="50" t="s">
        <v>51</v>
      </c>
      <c r="K160" s="46">
        <f t="shared" si="9"/>
        <v>15</v>
      </c>
      <c r="L160" s="47">
        <f>+'Zahtev za oss-srednje'!X$39</f>
        <v>0</v>
      </c>
      <c r="AA160" s="47"/>
    </row>
    <row r="161" spans="1:27" ht="13.8">
      <c r="A161">
        <f t="shared" si="7"/>
        <v>155</v>
      </c>
      <c r="B161">
        <f>+IF(+L161&gt;0,MAX(B$6:B160)+1,0)</f>
        <v>0</v>
      </c>
      <c r="C161">
        <v>2</v>
      </c>
      <c r="E161" t="str">
        <f t="shared" si="8"/>
        <v>*01613</v>
      </c>
      <c r="F161" t="e">
        <f t="shared" si="8"/>
        <v>#N/A</v>
      </c>
      <c r="G161" s="26" t="e">
        <f t="shared" si="8"/>
        <v>#N/A</v>
      </c>
      <c r="H161">
        <f t="shared" si="8"/>
        <v>920</v>
      </c>
      <c r="I161" s="49">
        <v>542</v>
      </c>
      <c r="J161" s="50" t="s">
        <v>52</v>
      </c>
      <c r="K161" s="46">
        <f t="shared" si="9"/>
        <v>15</v>
      </c>
      <c r="L161" s="47">
        <f>+'Zahtev za oss-srednje'!X$41</f>
        <v>0</v>
      </c>
      <c r="AA161" s="47"/>
    </row>
    <row r="162" spans="1:27" ht="13.8">
      <c r="A162">
        <f t="shared" si="7"/>
        <v>156</v>
      </c>
      <c r="B162">
        <f>+IF(+L162&gt;0,MAX(B$6:B161)+1,0)</f>
        <v>0</v>
      </c>
      <c r="C162">
        <v>2</v>
      </c>
      <c r="E162" t="str">
        <f t="shared" si="8"/>
        <v>*01613</v>
      </c>
      <c r="F162" t="e">
        <f t="shared" si="8"/>
        <v>#N/A</v>
      </c>
      <c r="G162" s="26" t="e">
        <f t="shared" si="8"/>
        <v>#N/A</v>
      </c>
      <c r="H162">
        <f t="shared" si="8"/>
        <v>920</v>
      </c>
      <c r="I162" s="54">
        <v>543</v>
      </c>
      <c r="J162" s="55" t="s">
        <v>54</v>
      </c>
      <c r="K162" s="46">
        <f t="shared" si="9"/>
        <v>15</v>
      </c>
      <c r="L162" s="47">
        <f>+'Zahtev za oss-srednje'!X$43</f>
        <v>0</v>
      </c>
      <c r="AA162" s="47"/>
    </row>
    <row r="163" spans="1:27" ht="13.8">
      <c r="A163">
        <f t="shared" si="7"/>
        <v>157</v>
      </c>
      <c r="B163">
        <f>+IF(+L163&gt;0,MAX(B$6:B162)+1,0)</f>
        <v>0</v>
      </c>
      <c r="C163">
        <v>2</v>
      </c>
      <c r="E163" t="str">
        <f t="shared" si="8"/>
        <v>*01613</v>
      </c>
      <c r="F163" t="e">
        <f t="shared" si="8"/>
        <v>#N/A</v>
      </c>
      <c r="G163" s="26" t="e">
        <f t="shared" si="8"/>
        <v>#N/A</v>
      </c>
      <c r="H163">
        <f t="shared" si="8"/>
        <v>920</v>
      </c>
      <c r="I163" s="49">
        <v>511</v>
      </c>
      <c r="J163" s="50" t="s">
        <v>26</v>
      </c>
      <c r="K163" s="46">
        <v>16</v>
      </c>
      <c r="L163" s="47">
        <f>+'Zahtev za oss-srednje'!Y$8</f>
        <v>0</v>
      </c>
      <c r="AA163" s="47"/>
    </row>
    <row r="164" spans="1:27" ht="13.8">
      <c r="A164">
        <f t="shared" si="7"/>
        <v>158</v>
      </c>
      <c r="B164">
        <f>+IF(+L164&gt;0,MAX(B$6:B163)+1,0)</f>
        <v>0</v>
      </c>
      <c r="C164">
        <v>2</v>
      </c>
      <c r="E164" t="str">
        <f t="shared" si="8"/>
        <v>*01613</v>
      </c>
      <c r="F164" t="e">
        <f t="shared" si="8"/>
        <v>#N/A</v>
      </c>
      <c r="G164" s="26" t="e">
        <f t="shared" si="8"/>
        <v>#N/A</v>
      </c>
      <c r="H164">
        <f t="shared" si="8"/>
        <v>920</v>
      </c>
      <c r="I164" s="49">
        <v>512</v>
      </c>
      <c r="J164" s="50" t="s">
        <v>31</v>
      </c>
      <c r="K164" s="46">
        <f t="shared" si="9"/>
        <v>16</v>
      </c>
      <c r="L164" s="47">
        <f>+'Zahtev za oss-srednje'!Y$13</f>
        <v>0</v>
      </c>
      <c r="AA164" s="47"/>
    </row>
    <row r="165" spans="1:27" ht="13.8">
      <c r="A165">
        <f t="shared" si="7"/>
        <v>159</v>
      </c>
      <c r="B165">
        <f>+IF(+L165&gt;0,MAX(B$6:B164)+1,0)</f>
        <v>0</v>
      </c>
      <c r="C165">
        <v>2</v>
      </c>
      <c r="E165" t="str">
        <f t="shared" si="8"/>
        <v>*01613</v>
      </c>
      <c r="F165" t="e">
        <f t="shared" si="8"/>
        <v>#N/A</v>
      </c>
      <c r="G165" s="26" t="e">
        <f t="shared" si="8"/>
        <v>#N/A</v>
      </c>
      <c r="H165">
        <f t="shared" si="8"/>
        <v>920</v>
      </c>
      <c r="I165" s="49">
        <v>513</v>
      </c>
      <c r="J165" s="50" t="s">
        <v>41</v>
      </c>
      <c r="K165" s="46">
        <f t="shared" si="9"/>
        <v>16</v>
      </c>
      <c r="L165" s="47">
        <f>+'Zahtev za oss-srednje'!Y$23</f>
        <v>0</v>
      </c>
      <c r="AA165" s="47"/>
    </row>
    <row r="166" spans="1:27" ht="13.8">
      <c r="A166">
        <f t="shared" si="7"/>
        <v>160</v>
      </c>
      <c r="B166">
        <f>+IF(+L166&gt;0,MAX(B$6:B165)+1,0)</f>
        <v>0</v>
      </c>
      <c r="C166">
        <v>2</v>
      </c>
      <c r="E166" t="str">
        <f t="shared" si="8"/>
        <v>*01613</v>
      </c>
      <c r="F166" t="e">
        <f t="shared" si="8"/>
        <v>#N/A</v>
      </c>
      <c r="G166" s="26" t="e">
        <f t="shared" si="8"/>
        <v>#N/A</v>
      </c>
      <c r="H166">
        <f t="shared" si="8"/>
        <v>920</v>
      </c>
      <c r="I166" s="52">
        <v>514</v>
      </c>
      <c r="J166" s="50" t="s">
        <v>42</v>
      </c>
      <c r="K166" s="46">
        <f t="shared" si="9"/>
        <v>16</v>
      </c>
      <c r="L166" s="47">
        <f>+'Zahtev za oss-srednje'!Y$25</f>
        <v>0</v>
      </c>
      <c r="AA166" s="47"/>
    </row>
    <row r="167" spans="1:27" ht="13.8">
      <c r="A167">
        <f t="shared" si="7"/>
        <v>161</v>
      </c>
      <c r="B167">
        <f>+IF(+L167&gt;0,MAX(B$6:B166)+1,0)</f>
        <v>0</v>
      </c>
      <c r="C167">
        <v>2</v>
      </c>
      <c r="E167" t="str">
        <f t="shared" si="8"/>
        <v>*01613</v>
      </c>
      <c r="F167" t="e">
        <f t="shared" si="8"/>
        <v>#N/A</v>
      </c>
      <c r="G167" s="26" t="e">
        <f t="shared" si="8"/>
        <v>#N/A</v>
      </c>
      <c r="H167">
        <f t="shared" si="8"/>
        <v>920</v>
      </c>
      <c r="I167" s="52">
        <v>515</v>
      </c>
      <c r="J167" s="50" t="s">
        <v>43</v>
      </c>
      <c r="K167" s="46">
        <f t="shared" si="9"/>
        <v>16</v>
      </c>
      <c r="L167" s="47">
        <f>+'Zahtev za oss-srednje'!Y$27</f>
        <v>0</v>
      </c>
      <c r="AA167" s="47"/>
    </row>
    <row r="168" spans="1:27" ht="13.8">
      <c r="A168">
        <f t="shared" si="7"/>
        <v>162</v>
      </c>
      <c r="B168">
        <f>+IF(+L168&gt;0,MAX(B$6:B167)+1,0)</f>
        <v>0</v>
      </c>
      <c r="C168">
        <v>2</v>
      </c>
      <c r="E168" t="str">
        <f t="shared" si="8"/>
        <v>*01613</v>
      </c>
      <c r="F168" t="e">
        <f t="shared" si="8"/>
        <v>#N/A</v>
      </c>
      <c r="G168" s="26" t="e">
        <f t="shared" si="8"/>
        <v>#N/A</v>
      </c>
      <c r="H168">
        <f t="shared" si="8"/>
        <v>920</v>
      </c>
      <c r="I168" s="49">
        <v>521</v>
      </c>
      <c r="J168" s="50" t="s">
        <v>44</v>
      </c>
      <c r="K168" s="46">
        <f t="shared" si="9"/>
        <v>16</v>
      </c>
      <c r="L168" s="47">
        <f>+'Zahtev za oss-srednje'!Y$29</f>
        <v>0</v>
      </c>
      <c r="AA168" s="47"/>
    </row>
    <row r="169" spans="1:27" ht="13.8">
      <c r="A169">
        <f t="shared" si="7"/>
        <v>163</v>
      </c>
      <c r="B169">
        <f>+IF(+L169&gt;0,MAX(B$6:B168)+1,0)</f>
        <v>0</v>
      </c>
      <c r="C169">
        <v>2</v>
      </c>
      <c r="E169" t="str">
        <f t="shared" si="8"/>
        <v>*01613</v>
      </c>
      <c r="F169" t="e">
        <f t="shared" si="8"/>
        <v>#N/A</v>
      </c>
      <c r="G169" s="26" t="e">
        <f t="shared" si="8"/>
        <v>#N/A</v>
      </c>
      <c r="H169">
        <f t="shared" si="8"/>
        <v>920</v>
      </c>
      <c r="I169" s="49">
        <v>522</v>
      </c>
      <c r="J169" s="50" t="s">
        <v>45</v>
      </c>
      <c r="K169" s="46">
        <f t="shared" si="9"/>
        <v>16</v>
      </c>
      <c r="L169" s="47">
        <f>+'Zahtev za oss-srednje'!Y$31</f>
        <v>0</v>
      </c>
      <c r="AA169" s="47"/>
    </row>
    <row r="170" spans="1:27" ht="13.8">
      <c r="A170">
        <f t="shared" si="7"/>
        <v>164</v>
      </c>
      <c r="B170">
        <f>+IF(+L170&gt;0,MAX(B$6:B169)+1,0)</f>
        <v>0</v>
      </c>
      <c r="C170">
        <v>2</v>
      </c>
      <c r="E170" t="str">
        <f t="shared" si="8"/>
        <v>*01613</v>
      </c>
      <c r="F170" t="e">
        <f t="shared" si="8"/>
        <v>#N/A</v>
      </c>
      <c r="G170" s="26" t="e">
        <f t="shared" si="8"/>
        <v>#N/A</v>
      </c>
      <c r="H170">
        <f t="shared" si="8"/>
        <v>920</v>
      </c>
      <c r="I170" s="49">
        <v>523</v>
      </c>
      <c r="J170" s="50" t="s">
        <v>49</v>
      </c>
      <c r="K170" s="46">
        <f t="shared" si="9"/>
        <v>16</v>
      </c>
      <c r="L170" s="47">
        <f>+'Zahtev za oss-srednje'!Y$35</f>
        <v>0</v>
      </c>
      <c r="AA170" s="47"/>
    </row>
    <row r="171" spans="1:27" ht="13.8">
      <c r="A171">
        <f t="shared" si="7"/>
        <v>165</v>
      </c>
      <c r="B171">
        <f>+IF(+L171&gt;0,MAX(B$6:B170)+1,0)</f>
        <v>0</v>
      </c>
      <c r="C171">
        <v>2</v>
      </c>
      <c r="E171" t="str">
        <f t="shared" si="8"/>
        <v>*01613</v>
      </c>
      <c r="F171" t="e">
        <f t="shared" si="8"/>
        <v>#N/A</v>
      </c>
      <c r="G171" s="26" t="e">
        <f t="shared" si="8"/>
        <v>#N/A</v>
      </c>
      <c r="H171">
        <f t="shared" si="8"/>
        <v>920</v>
      </c>
      <c r="I171" s="49">
        <v>531</v>
      </c>
      <c r="J171" s="50" t="s">
        <v>50</v>
      </c>
      <c r="K171" s="46">
        <f t="shared" si="9"/>
        <v>16</v>
      </c>
      <c r="L171" s="47">
        <f>+'Zahtev za oss-srednje'!Y$37</f>
        <v>0</v>
      </c>
      <c r="AA171" s="47"/>
    </row>
    <row r="172" spans="1:27" ht="13.8">
      <c r="A172">
        <f t="shared" si="7"/>
        <v>166</v>
      </c>
      <c r="B172">
        <f>+IF(+L172&gt;0,MAX(B$6:B171)+1,0)</f>
        <v>0</v>
      </c>
      <c r="C172">
        <v>2</v>
      </c>
      <c r="E172" t="str">
        <f t="shared" si="8"/>
        <v>*01613</v>
      </c>
      <c r="F172" t="e">
        <f t="shared" si="8"/>
        <v>#N/A</v>
      </c>
      <c r="G172" s="26" t="e">
        <f t="shared" si="8"/>
        <v>#N/A</v>
      </c>
      <c r="H172">
        <f t="shared" si="8"/>
        <v>920</v>
      </c>
      <c r="I172" s="49">
        <v>541</v>
      </c>
      <c r="J172" s="50" t="s">
        <v>51</v>
      </c>
      <c r="K172" s="46">
        <f t="shared" si="9"/>
        <v>16</v>
      </c>
      <c r="L172" s="47">
        <f>+'Zahtev za oss-srednje'!Y$39</f>
        <v>0</v>
      </c>
      <c r="AA172" s="47"/>
    </row>
    <row r="173" spans="1:27" ht="13.8">
      <c r="A173">
        <f t="shared" si="7"/>
        <v>167</v>
      </c>
      <c r="B173">
        <f>+IF(+L173&gt;0,MAX(B$6:B172)+1,0)</f>
        <v>0</v>
      </c>
      <c r="C173">
        <v>2</v>
      </c>
      <c r="E173" t="str">
        <f t="shared" si="8"/>
        <v>*01613</v>
      </c>
      <c r="F173" t="e">
        <f t="shared" si="8"/>
        <v>#N/A</v>
      </c>
      <c r="G173" s="26" t="e">
        <f t="shared" si="8"/>
        <v>#N/A</v>
      </c>
      <c r="H173">
        <f t="shared" si="8"/>
        <v>920</v>
      </c>
      <c r="I173" s="49">
        <v>542</v>
      </c>
      <c r="J173" s="50" t="s">
        <v>52</v>
      </c>
      <c r="K173" s="46">
        <f t="shared" si="9"/>
        <v>16</v>
      </c>
      <c r="L173" s="47">
        <f>+'Zahtev za oss-srednje'!Y$41</f>
        <v>0</v>
      </c>
      <c r="AA173" s="47"/>
    </row>
    <row r="174" spans="1:27" ht="13.8">
      <c r="A174">
        <f t="shared" si="7"/>
        <v>168</v>
      </c>
      <c r="B174">
        <f>+IF(+L174&gt;0,MAX(B$6:B173)+1,0)</f>
        <v>0</v>
      </c>
      <c r="C174">
        <v>2</v>
      </c>
      <c r="E174" t="str">
        <f t="shared" si="8"/>
        <v>*01613</v>
      </c>
      <c r="F174" t="e">
        <f t="shared" si="8"/>
        <v>#N/A</v>
      </c>
      <c r="G174" s="26" t="e">
        <f t="shared" si="8"/>
        <v>#N/A</v>
      </c>
      <c r="H174">
        <f t="shared" si="8"/>
        <v>920</v>
      </c>
      <c r="I174" s="54">
        <v>543</v>
      </c>
      <c r="J174" s="55" t="s">
        <v>54</v>
      </c>
      <c r="K174" s="46">
        <f t="shared" si="9"/>
        <v>16</v>
      </c>
      <c r="L174" s="47">
        <f>+'Zahtev za oss-srednje'!Y$43</f>
        <v>0</v>
      </c>
      <c r="AA174" s="47"/>
    </row>
    <row r="175" spans="1:27" ht="13.8">
      <c r="A175">
        <f t="shared" si="7"/>
        <v>169</v>
      </c>
      <c r="B175">
        <f>+IF(+L175&gt;0,MAX(B$6:B174)+1,0)</f>
        <v>0</v>
      </c>
      <c r="C175">
        <v>2</v>
      </c>
      <c r="E175" t="str">
        <f t="shared" si="8"/>
        <v>*01613</v>
      </c>
      <c r="F175" t="e">
        <f t="shared" si="8"/>
        <v>#N/A</v>
      </c>
      <c r="G175" s="26" t="e">
        <f t="shared" si="8"/>
        <v>#N/A</v>
      </c>
      <c r="H175">
        <f t="shared" si="8"/>
        <v>920</v>
      </c>
      <c r="I175" s="49">
        <v>511</v>
      </c>
      <c r="J175" s="50" t="s">
        <v>26</v>
      </c>
      <c r="K175" s="56" t="s">
        <v>83</v>
      </c>
      <c r="L175" s="47">
        <f>+'Zahtev za oss-srednje'!Z$8</f>
        <v>0</v>
      </c>
      <c r="AA175" s="47"/>
    </row>
    <row r="176" spans="1:27" ht="13.8">
      <c r="A176">
        <f t="shared" si="7"/>
        <v>170</v>
      </c>
      <c r="B176">
        <f>+IF(+L176&gt;0,MAX(B$6:B175)+1,0)</f>
        <v>4</v>
      </c>
      <c r="C176">
        <v>2</v>
      </c>
      <c r="E176" t="str">
        <f t="shared" si="8"/>
        <v>*01613</v>
      </c>
      <c r="F176" t="e">
        <f t="shared" si="8"/>
        <v>#N/A</v>
      </c>
      <c r="G176" s="26" t="e">
        <f t="shared" si="8"/>
        <v>#N/A</v>
      </c>
      <c r="H176">
        <f t="shared" si="8"/>
        <v>920</v>
      </c>
      <c r="I176" s="49">
        <v>512</v>
      </c>
      <c r="J176" s="50" t="s">
        <v>31</v>
      </c>
      <c r="K176" s="46" t="str">
        <f t="shared" si="9"/>
        <v>4-16</v>
      </c>
      <c r="L176" s="47">
        <f>+'Zahtev za oss-srednje'!Z$13</f>
        <v>3075000</v>
      </c>
      <c r="AA176" s="47"/>
    </row>
    <row r="177" spans="1:27" ht="13.8">
      <c r="A177">
        <f t="shared" si="7"/>
        <v>171</v>
      </c>
      <c r="B177">
        <f>+IF(+L177&gt;0,MAX(B$6:B176)+1,0)</f>
        <v>0</v>
      </c>
      <c r="C177">
        <v>2</v>
      </c>
      <c r="E177" t="str">
        <f t="shared" si="8"/>
        <v>*01613</v>
      </c>
      <c r="F177" t="e">
        <f t="shared" si="8"/>
        <v>#N/A</v>
      </c>
      <c r="G177" s="26" t="e">
        <f t="shared" si="8"/>
        <v>#N/A</v>
      </c>
      <c r="H177">
        <f t="shared" si="8"/>
        <v>920</v>
      </c>
      <c r="I177" s="49">
        <v>513</v>
      </c>
      <c r="J177" s="50" t="s">
        <v>41</v>
      </c>
      <c r="K177" s="46" t="str">
        <f t="shared" si="9"/>
        <v>4-16</v>
      </c>
      <c r="L177" s="47">
        <f>+'Zahtev za oss-srednje'!Z$23</f>
        <v>0</v>
      </c>
      <c r="AA177" s="47"/>
    </row>
    <row r="178" spans="1:27" ht="13.8">
      <c r="A178">
        <f t="shared" si="7"/>
        <v>172</v>
      </c>
      <c r="B178">
        <f>+IF(+L178&gt;0,MAX(B$6:B177)+1,0)</f>
        <v>0</v>
      </c>
      <c r="C178">
        <v>2</v>
      </c>
      <c r="E178" t="str">
        <f t="shared" si="8"/>
        <v>*01613</v>
      </c>
      <c r="F178" t="e">
        <f t="shared" si="8"/>
        <v>#N/A</v>
      </c>
      <c r="G178" s="26" t="e">
        <f t="shared" si="8"/>
        <v>#N/A</v>
      </c>
      <c r="H178">
        <f t="shared" si="8"/>
        <v>920</v>
      </c>
      <c r="I178" s="52">
        <v>514</v>
      </c>
      <c r="J178" s="50" t="s">
        <v>42</v>
      </c>
      <c r="K178" s="46" t="str">
        <f t="shared" si="9"/>
        <v>4-16</v>
      </c>
      <c r="L178" s="47">
        <f>+'Zahtev za oss-srednje'!Z$25</f>
        <v>0</v>
      </c>
      <c r="AA178" s="47"/>
    </row>
    <row r="179" spans="1:27" ht="13.8">
      <c r="A179">
        <f t="shared" si="7"/>
        <v>173</v>
      </c>
      <c r="B179">
        <f>+IF(+L179&gt;0,MAX(B$6:B178)+1,0)</f>
        <v>0</v>
      </c>
      <c r="C179">
        <v>2</v>
      </c>
      <c r="E179" t="str">
        <f t="shared" si="8"/>
        <v>*01613</v>
      </c>
      <c r="F179" t="e">
        <f t="shared" si="8"/>
        <v>#N/A</v>
      </c>
      <c r="G179" s="26" t="e">
        <f t="shared" si="8"/>
        <v>#N/A</v>
      </c>
      <c r="H179">
        <f t="shared" si="8"/>
        <v>920</v>
      </c>
      <c r="I179" s="52">
        <v>515</v>
      </c>
      <c r="J179" s="50" t="s">
        <v>43</v>
      </c>
      <c r="K179" s="46" t="str">
        <f t="shared" si="9"/>
        <v>4-16</v>
      </c>
      <c r="L179" s="47">
        <f>+'Zahtev za oss-srednje'!Z$27</f>
        <v>0</v>
      </c>
      <c r="AA179" s="47"/>
    </row>
    <row r="180" spans="1:27" ht="13.8">
      <c r="A180">
        <f t="shared" si="7"/>
        <v>174</v>
      </c>
      <c r="B180">
        <f>+IF(+L180&gt;0,MAX(B$6:B179)+1,0)</f>
        <v>0</v>
      </c>
      <c r="C180">
        <v>2</v>
      </c>
      <c r="E180" t="str">
        <f t="shared" si="8"/>
        <v>*01613</v>
      </c>
      <c r="F180" t="e">
        <f t="shared" si="8"/>
        <v>#N/A</v>
      </c>
      <c r="G180" s="26" t="e">
        <f t="shared" si="8"/>
        <v>#N/A</v>
      </c>
      <c r="H180">
        <f t="shared" si="8"/>
        <v>920</v>
      </c>
      <c r="I180" s="49">
        <v>521</v>
      </c>
      <c r="J180" s="50" t="s">
        <v>44</v>
      </c>
      <c r="K180" s="46" t="str">
        <f t="shared" si="9"/>
        <v>4-16</v>
      </c>
      <c r="L180" s="47">
        <f>+'Zahtev za oss-srednje'!Z$29</f>
        <v>0</v>
      </c>
      <c r="AA180" s="47"/>
    </row>
    <row r="181" spans="1:27" ht="13.8">
      <c r="A181">
        <f t="shared" si="7"/>
        <v>175</v>
      </c>
      <c r="B181">
        <f>+IF(+L181&gt;0,MAX(B$6:B180)+1,0)</f>
        <v>0</v>
      </c>
      <c r="C181">
        <v>2</v>
      </c>
      <c r="E181" t="str">
        <f t="shared" si="8"/>
        <v>*01613</v>
      </c>
      <c r="F181" t="e">
        <f t="shared" si="8"/>
        <v>#N/A</v>
      </c>
      <c r="G181" s="26" t="e">
        <f t="shared" si="8"/>
        <v>#N/A</v>
      </c>
      <c r="H181">
        <f t="shared" si="8"/>
        <v>920</v>
      </c>
      <c r="I181" s="49">
        <v>522</v>
      </c>
      <c r="J181" s="50" t="s">
        <v>45</v>
      </c>
      <c r="K181" s="46" t="str">
        <f t="shared" si="9"/>
        <v>4-16</v>
      </c>
      <c r="L181" s="47">
        <f>+'Zahtev za oss-srednje'!Z$31</f>
        <v>0</v>
      </c>
      <c r="AA181" s="47"/>
    </row>
    <row r="182" spans="1:27" ht="13.8">
      <c r="A182">
        <f t="shared" si="7"/>
        <v>176</v>
      </c>
      <c r="B182">
        <f>+IF(+L182&gt;0,MAX(B$6:B181)+1,0)</f>
        <v>0</v>
      </c>
      <c r="C182">
        <v>2</v>
      </c>
      <c r="E182" t="str">
        <f t="shared" si="8"/>
        <v>*01613</v>
      </c>
      <c r="F182" t="e">
        <f t="shared" si="8"/>
        <v>#N/A</v>
      </c>
      <c r="G182" s="26" t="e">
        <f t="shared" si="8"/>
        <v>#N/A</v>
      </c>
      <c r="H182">
        <f t="shared" si="8"/>
        <v>920</v>
      </c>
      <c r="I182" s="49">
        <v>523</v>
      </c>
      <c r="J182" s="50" t="s">
        <v>49</v>
      </c>
      <c r="K182" s="46" t="str">
        <f t="shared" si="9"/>
        <v>4-16</v>
      </c>
      <c r="L182" s="47">
        <f>+'Zahtev za oss-srednje'!Z$35</f>
        <v>0</v>
      </c>
      <c r="AA182" s="47"/>
    </row>
    <row r="183" spans="1:27" ht="13.8">
      <c r="A183">
        <f t="shared" si="7"/>
        <v>177</v>
      </c>
      <c r="B183">
        <f>+IF(+L183&gt;0,MAX(B$6:B182)+1,0)</f>
        <v>0</v>
      </c>
      <c r="C183">
        <v>2</v>
      </c>
      <c r="E183" t="str">
        <f t="shared" si="8"/>
        <v>*01613</v>
      </c>
      <c r="F183" t="e">
        <f t="shared" si="8"/>
        <v>#N/A</v>
      </c>
      <c r="G183" s="26" t="e">
        <f t="shared" si="8"/>
        <v>#N/A</v>
      </c>
      <c r="H183">
        <f t="shared" si="8"/>
        <v>920</v>
      </c>
      <c r="I183" s="49">
        <v>531</v>
      </c>
      <c r="J183" s="50" t="s">
        <v>50</v>
      </c>
      <c r="K183" s="46" t="str">
        <f t="shared" si="9"/>
        <v>4-16</v>
      </c>
      <c r="L183" s="47">
        <f>+'Zahtev za oss-srednje'!Z$37</f>
        <v>0</v>
      </c>
      <c r="AA183" s="47"/>
    </row>
    <row r="184" spans="1:27" ht="13.8">
      <c r="A184">
        <f t="shared" si="7"/>
        <v>178</v>
      </c>
      <c r="B184">
        <f>+IF(+L184&gt;0,MAX(B$6:B183)+1,0)</f>
        <v>0</v>
      </c>
      <c r="C184">
        <v>2</v>
      </c>
      <c r="E184" t="str">
        <f t="shared" si="8"/>
        <v>*01613</v>
      </c>
      <c r="F184" t="e">
        <f t="shared" si="8"/>
        <v>#N/A</v>
      </c>
      <c r="G184" s="26" t="e">
        <f t="shared" si="8"/>
        <v>#N/A</v>
      </c>
      <c r="H184">
        <f t="shared" si="8"/>
        <v>920</v>
      </c>
      <c r="I184" s="49">
        <v>541</v>
      </c>
      <c r="J184" s="50" t="s">
        <v>51</v>
      </c>
      <c r="K184" s="46" t="str">
        <f t="shared" si="9"/>
        <v>4-16</v>
      </c>
      <c r="L184" s="47">
        <f>+'Zahtev za oss-srednje'!Z$39</f>
        <v>0</v>
      </c>
      <c r="AA184" s="47"/>
    </row>
    <row r="185" spans="1:27" ht="13.8">
      <c r="A185">
        <f t="shared" si="7"/>
        <v>179</v>
      </c>
      <c r="B185">
        <f>+IF(+L185&gt;0,MAX(B$6:B184)+1,0)</f>
        <v>0</v>
      </c>
      <c r="C185">
        <v>2</v>
      </c>
      <c r="E185" t="str">
        <f t="shared" si="8"/>
        <v>*01613</v>
      </c>
      <c r="F185" t="e">
        <f t="shared" si="8"/>
        <v>#N/A</v>
      </c>
      <c r="G185" s="26" t="e">
        <f t="shared" si="8"/>
        <v>#N/A</v>
      </c>
      <c r="H185">
        <f t="shared" si="8"/>
        <v>920</v>
      </c>
      <c r="I185" s="49">
        <v>542</v>
      </c>
      <c r="J185" s="50" t="s">
        <v>52</v>
      </c>
      <c r="K185" s="46" t="str">
        <f t="shared" si="9"/>
        <v>4-16</v>
      </c>
      <c r="L185" s="47">
        <f>+'Zahtev za oss-srednje'!Z$41</f>
        <v>0</v>
      </c>
      <c r="AA185" s="47"/>
    </row>
    <row r="186" spans="1:27" ht="13.8">
      <c r="A186">
        <f t="shared" si="7"/>
        <v>180</v>
      </c>
      <c r="B186">
        <f>+IF(+L186&gt;0,MAX(B$6:B185)+1,0)</f>
        <v>0</v>
      </c>
      <c r="C186">
        <v>2</v>
      </c>
      <c r="E186" t="str">
        <f t="shared" si="8"/>
        <v>*01613</v>
      </c>
      <c r="F186" t="e">
        <f t="shared" si="8"/>
        <v>#N/A</v>
      </c>
      <c r="G186" s="26" t="e">
        <f t="shared" si="8"/>
        <v>#N/A</v>
      </c>
      <c r="H186">
        <f t="shared" si="8"/>
        <v>920</v>
      </c>
      <c r="I186" s="54">
        <v>543</v>
      </c>
      <c r="J186" s="55" t="s">
        <v>54</v>
      </c>
      <c r="K186" s="46" t="str">
        <f t="shared" si="9"/>
        <v>4-16</v>
      </c>
      <c r="L186" s="47">
        <f>+'Zahtev za oss-srednje'!Z$43</f>
        <v>0</v>
      </c>
      <c r="AA186" s="47"/>
    </row>
    <row r="187" spans="1:27" ht="27.75" customHeight="1">
      <c r="A187">
        <f t="shared" si="7"/>
        <v>181</v>
      </c>
      <c r="B187">
        <f>+IF(+L187&gt;0,MAX(B$6:B186)+1,0)</f>
        <v>0</v>
      </c>
      <c r="C187">
        <v>2</v>
      </c>
      <c r="E187" t="str">
        <f t="shared" ref="E187:E201" si="10">+E186</f>
        <v>*01613</v>
      </c>
      <c r="F187" t="e">
        <f t="shared" ref="F187:F201" si="11">+F186</f>
        <v>#N/A</v>
      </c>
      <c r="G187" s="26" t="e">
        <f t="shared" ref="G187:G201" si="12">+G186</f>
        <v>#N/A</v>
      </c>
      <c r="H187">
        <f t="shared" ref="H187:H201" si="13">+H186</f>
        <v>920</v>
      </c>
      <c r="I187" s="90">
        <v>551</v>
      </c>
      <c r="J187" s="92" t="s">
        <v>99</v>
      </c>
      <c r="K187" s="48">
        <v>1</v>
      </c>
      <c r="L187" s="47">
        <f>+'Zahtev za oss-srednje'!L$46</f>
        <v>0</v>
      </c>
    </row>
    <row r="188" spans="1:27" ht="27.75" customHeight="1">
      <c r="A188">
        <f t="shared" si="7"/>
        <v>182</v>
      </c>
      <c r="B188">
        <f>+IF(+L188&gt;0,MAX(B$6:B187)+1,0)</f>
        <v>0</v>
      </c>
      <c r="C188">
        <v>2</v>
      </c>
      <c r="E188" t="str">
        <f t="shared" si="10"/>
        <v>*01613</v>
      </c>
      <c r="F188" t="e">
        <f t="shared" si="11"/>
        <v>#N/A</v>
      </c>
      <c r="G188" s="26" t="e">
        <f t="shared" si="12"/>
        <v>#N/A</v>
      </c>
      <c r="H188">
        <f t="shared" si="13"/>
        <v>920</v>
      </c>
      <c r="I188" s="90">
        <v>551</v>
      </c>
      <c r="J188" s="92" t="s">
        <v>99</v>
      </c>
      <c r="K188" s="48">
        <v>4</v>
      </c>
      <c r="L188" s="47">
        <f>+'Zahtev za oss-srednje'!M$46</f>
        <v>0</v>
      </c>
    </row>
    <row r="189" spans="1:27" ht="27.75" customHeight="1">
      <c r="A189">
        <f t="shared" si="7"/>
        <v>183</v>
      </c>
      <c r="B189">
        <f>+IF(+L189&gt;0,MAX(B$6:B188)+1,0)</f>
        <v>0</v>
      </c>
      <c r="C189">
        <v>2</v>
      </c>
      <c r="E189" t="str">
        <f t="shared" si="10"/>
        <v>*01613</v>
      </c>
      <c r="F189" t="e">
        <f t="shared" si="11"/>
        <v>#N/A</v>
      </c>
      <c r="G189" s="26" t="e">
        <f t="shared" si="12"/>
        <v>#N/A</v>
      </c>
      <c r="H189">
        <f t="shared" si="13"/>
        <v>920</v>
      </c>
      <c r="I189" s="90">
        <v>551</v>
      </c>
      <c r="J189" s="92" t="s">
        <v>99</v>
      </c>
      <c r="K189" s="48">
        <f>+K188+1</f>
        <v>5</v>
      </c>
      <c r="L189" s="47">
        <f>+'Zahtev za oss-srednje'!N$46</f>
        <v>0</v>
      </c>
    </row>
    <row r="190" spans="1:27" ht="27.75" customHeight="1">
      <c r="A190">
        <f t="shared" si="7"/>
        <v>184</v>
      </c>
      <c r="B190">
        <f>+IF(+L190&gt;0,MAX(B$6:B189)+1,0)</f>
        <v>0</v>
      </c>
      <c r="C190">
        <v>2</v>
      </c>
      <c r="E190" t="str">
        <f t="shared" si="10"/>
        <v>*01613</v>
      </c>
      <c r="F190" t="e">
        <f t="shared" si="11"/>
        <v>#N/A</v>
      </c>
      <c r="G190" s="26" t="e">
        <f t="shared" si="12"/>
        <v>#N/A</v>
      </c>
      <c r="H190">
        <f t="shared" si="13"/>
        <v>920</v>
      </c>
      <c r="I190" s="90">
        <v>551</v>
      </c>
      <c r="J190" s="92" t="s">
        <v>99</v>
      </c>
      <c r="K190" s="48">
        <f t="shared" ref="K190:K200" si="14">+K189+1</f>
        <v>6</v>
      </c>
      <c r="L190" s="47">
        <f>+'Zahtev za oss-srednje'!O$46</f>
        <v>0</v>
      </c>
    </row>
    <row r="191" spans="1:27" ht="27.75" customHeight="1">
      <c r="A191">
        <f t="shared" si="7"/>
        <v>185</v>
      </c>
      <c r="B191">
        <f>+IF(+L191&gt;0,MAX(B$6:B190)+1,0)</f>
        <v>0</v>
      </c>
      <c r="C191">
        <v>2</v>
      </c>
      <c r="E191" t="str">
        <f t="shared" si="10"/>
        <v>*01613</v>
      </c>
      <c r="F191" t="e">
        <f t="shared" si="11"/>
        <v>#N/A</v>
      </c>
      <c r="G191" s="26" t="e">
        <f t="shared" si="12"/>
        <v>#N/A</v>
      </c>
      <c r="H191">
        <f t="shared" si="13"/>
        <v>920</v>
      </c>
      <c r="I191" s="90">
        <v>551</v>
      </c>
      <c r="J191" s="92" t="s">
        <v>99</v>
      </c>
      <c r="K191" s="48">
        <f t="shared" si="14"/>
        <v>7</v>
      </c>
      <c r="L191" s="47">
        <f>+'Zahtev za oss-srednje'!P$46</f>
        <v>0</v>
      </c>
    </row>
    <row r="192" spans="1:27" ht="27.75" customHeight="1">
      <c r="A192">
        <f t="shared" si="7"/>
        <v>186</v>
      </c>
      <c r="B192">
        <f>+IF(+L192&gt;0,MAX(B$6:B191)+1,0)</f>
        <v>0</v>
      </c>
      <c r="C192">
        <v>2</v>
      </c>
      <c r="E192" t="str">
        <f t="shared" si="10"/>
        <v>*01613</v>
      </c>
      <c r="F192" t="e">
        <f t="shared" si="11"/>
        <v>#N/A</v>
      </c>
      <c r="G192" s="26" t="e">
        <f t="shared" si="12"/>
        <v>#N/A</v>
      </c>
      <c r="H192">
        <f t="shared" si="13"/>
        <v>920</v>
      </c>
      <c r="I192" s="90">
        <v>551</v>
      </c>
      <c r="J192" s="92" t="s">
        <v>99</v>
      </c>
      <c r="K192" s="48">
        <f t="shared" si="14"/>
        <v>8</v>
      </c>
      <c r="L192" s="47">
        <f>+'Zahtev za oss-srednje'!Q$46</f>
        <v>0</v>
      </c>
    </row>
    <row r="193" spans="1:12" ht="27.75" customHeight="1">
      <c r="A193">
        <f t="shared" si="7"/>
        <v>187</v>
      </c>
      <c r="B193">
        <f>+IF(+L193&gt;0,MAX(B$6:B192)+1,0)</f>
        <v>0</v>
      </c>
      <c r="C193">
        <v>2</v>
      </c>
      <c r="E193" t="str">
        <f t="shared" si="10"/>
        <v>*01613</v>
      </c>
      <c r="F193" t="e">
        <f t="shared" si="11"/>
        <v>#N/A</v>
      </c>
      <c r="G193" s="26" t="e">
        <f t="shared" si="12"/>
        <v>#N/A</v>
      </c>
      <c r="H193">
        <f t="shared" si="13"/>
        <v>920</v>
      </c>
      <c r="I193" s="90">
        <v>551</v>
      </c>
      <c r="J193" s="92" t="s">
        <v>99</v>
      </c>
      <c r="K193" s="48">
        <f t="shared" si="14"/>
        <v>9</v>
      </c>
      <c r="L193" s="47">
        <f>+'Zahtev za oss-srednje'!R$46</f>
        <v>0</v>
      </c>
    </row>
    <row r="194" spans="1:12" ht="27.75" customHeight="1">
      <c r="A194">
        <f t="shared" si="7"/>
        <v>188</v>
      </c>
      <c r="B194">
        <f>+IF(+L194&gt;0,MAX(B$6:B193)+1,0)</f>
        <v>0</v>
      </c>
      <c r="C194">
        <v>2</v>
      </c>
      <c r="E194" t="str">
        <f t="shared" si="10"/>
        <v>*01613</v>
      </c>
      <c r="F194" t="e">
        <f t="shared" si="11"/>
        <v>#N/A</v>
      </c>
      <c r="G194" s="26" t="e">
        <f t="shared" si="12"/>
        <v>#N/A</v>
      </c>
      <c r="H194">
        <f t="shared" si="13"/>
        <v>920</v>
      </c>
      <c r="I194" s="90">
        <v>551</v>
      </c>
      <c r="J194" s="92" t="s">
        <v>99</v>
      </c>
      <c r="K194" s="48">
        <f t="shared" si="14"/>
        <v>10</v>
      </c>
      <c r="L194" s="47">
        <f>+'Zahtev za oss-srednje'!S$46</f>
        <v>0</v>
      </c>
    </row>
    <row r="195" spans="1:12" ht="27.75" customHeight="1">
      <c r="A195">
        <f t="shared" si="7"/>
        <v>189</v>
      </c>
      <c r="B195">
        <f>+IF(+L195&gt;0,MAX(B$6:B194)+1,0)</f>
        <v>0</v>
      </c>
      <c r="C195">
        <v>2</v>
      </c>
      <c r="E195" t="str">
        <f t="shared" si="10"/>
        <v>*01613</v>
      </c>
      <c r="F195" t="e">
        <f t="shared" si="11"/>
        <v>#N/A</v>
      </c>
      <c r="G195" s="26" t="e">
        <f t="shared" si="12"/>
        <v>#N/A</v>
      </c>
      <c r="H195">
        <f t="shared" si="13"/>
        <v>920</v>
      </c>
      <c r="I195" s="90">
        <v>551</v>
      </c>
      <c r="J195" s="92" t="s">
        <v>99</v>
      </c>
      <c r="K195" s="48">
        <f t="shared" si="14"/>
        <v>11</v>
      </c>
      <c r="L195" s="47">
        <f>+'Zahtev za oss-srednje'!T$46</f>
        <v>0</v>
      </c>
    </row>
    <row r="196" spans="1:12" ht="27.75" customHeight="1">
      <c r="A196">
        <f t="shared" si="7"/>
        <v>190</v>
      </c>
      <c r="B196">
        <f>+IF(+L196&gt;0,MAX(B$6:B195)+1,0)</f>
        <v>0</v>
      </c>
      <c r="C196">
        <v>2</v>
      </c>
      <c r="E196" t="str">
        <f t="shared" si="10"/>
        <v>*01613</v>
      </c>
      <c r="F196" t="e">
        <f t="shared" si="11"/>
        <v>#N/A</v>
      </c>
      <c r="G196" s="26" t="e">
        <f t="shared" si="12"/>
        <v>#N/A</v>
      </c>
      <c r="H196">
        <f t="shared" si="13"/>
        <v>920</v>
      </c>
      <c r="I196" s="90">
        <v>551</v>
      </c>
      <c r="J196" s="92" t="s">
        <v>99</v>
      </c>
      <c r="K196" s="48">
        <f t="shared" si="14"/>
        <v>12</v>
      </c>
      <c r="L196" s="47">
        <f>+'Zahtev za oss-srednje'!U$46</f>
        <v>0</v>
      </c>
    </row>
    <row r="197" spans="1:12" ht="27.75" customHeight="1">
      <c r="A197">
        <f t="shared" si="7"/>
        <v>191</v>
      </c>
      <c r="B197">
        <f>+IF(+L197&gt;0,MAX(B$6:B196)+1,0)</f>
        <v>0</v>
      </c>
      <c r="C197">
        <v>2</v>
      </c>
      <c r="E197" t="str">
        <f t="shared" si="10"/>
        <v>*01613</v>
      </c>
      <c r="F197" t="e">
        <f t="shared" si="11"/>
        <v>#N/A</v>
      </c>
      <c r="G197" s="26" t="e">
        <f t="shared" si="12"/>
        <v>#N/A</v>
      </c>
      <c r="H197">
        <f t="shared" si="13"/>
        <v>920</v>
      </c>
      <c r="I197" s="90">
        <v>551</v>
      </c>
      <c r="J197" s="92" t="s">
        <v>99</v>
      </c>
      <c r="K197" s="48">
        <f t="shared" si="14"/>
        <v>13</v>
      </c>
      <c r="L197" s="47">
        <f>+'Zahtev za oss-srednje'!V$46</f>
        <v>0</v>
      </c>
    </row>
    <row r="198" spans="1:12" ht="27.75" customHeight="1">
      <c r="A198">
        <f t="shared" si="7"/>
        <v>192</v>
      </c>
      <c r="B198">
        <f>+IF(+L198&gt;0,MAX(B$6:B197)+1,0)</f>
        <v>0</v>
      </c>
      <c r="C198">
        <v>2</v>
      </c>
      <c r="E198" t="str">
        <f t="shared" si="10"/>
        <v>*01613</v>
      </c>
      <c r="F198" t="e">
        <f t="shared" si="11"/>
        <v>#N/A</v>
      </c>
      <c r="G198" s="26" t="e">
        <f t="shared" si="12"/>
        <v>#N/A</v>
      </c>
      <c r="H198">
        <f t="shared" si="13"/>
        <v>920</v>
      </c>
      <c r="I198" s="90">
        <v>551</v>
      </c>
      <c r="J198" s="92" t="s">
        <v>99</v>
      </c>
      <c r="K198" s="48">
        <f t="shared" si="14"/>
        <v>14</v>
      </c>
      <c r="L198" s="47">
        <f>+'Zahtev za oss-srednje'!W$46</f>
        <v>0</v>
      </c>
    </row>
    <row r="199" spans="1:12" ht="27.75" customHeight="1">
      <c r="A199">
        <f t="shared" si="7"/>
        <v>193</v>
      </c>
      <c r="B199">
        <f>+IF(+L199&gt;0,MAX(B$6:B198)+1,0)</f>
        <v>0</v>
      </c>
      <c r="C199">
        <v>2</v>
      </c>
      <c r="E199" t="str">
        <f t="shared" si="10"/>
        <v>*01613</v>
      </c>
      <c r="F199" t="e">
        <f t="shared" si="11"/>
        <v>#N/A</v>
      </c>
      <c r="G199" s="26" t="e">
        <f t="shared" si="12"/>
        <v>#N/A</v>
      </c>
      <c r="H199">
        <f t="shared" si="13"/>
        <v>920</v>
      </c>
      <c r="I199" s="90">
        <v>551</v>
      </c>
      <c r="J199" s="92" t="s">
        <v>99</v>
      </c>
      <c r="K199" s="48">
        <f t="shared" si="14"/>
        <v>15</v>
      </c>
      <c r="L199" s="47">
        <f>+'Zahtev za oss-srednje'!X$46</f>
        <v>0</v>
      </c>
    </row>
    <row r="200" spans="1:12" ht="27.75" customHeight="1">
      <c r="A200">
        <f t="shared" si="7"/>
        <v>194</v>
      </c>
      <c r="B200">
        <f>+IF(+L200&gt;0,MAX(B$6:B199)+1,0)</f>
        <v>0</v>
      </c>
      <c r="C200">
        <v>2</v>
      </c>
      <c r="E200" t="str">
        <f t="shared" si="10"/>
        <v>*01613</v>
      </c>
      <c r="F200" t="e">
        <f t="shared" si="11"/>
        <v>#N/A</v>
      </c>
      <c r="G200" s="26" t="e">
        <f t="shared" si="12"/>
        <v>#N/A</v>
      </c>
      <c r="H200">
        <f t="shared" si="13"/>
        <v>920</v>
      </c>
      <c r="I200" s="90">
        <v>551</v>
      </c>
      <c r="J200" s="92" t="s">
        <v>99</v>
      </c>
      <c r="K200" s="48">
        <f t="shared" si="14"/>
        <v>16</v>
      </c>
      <c r="L200" s="47">
        <f>+'Zahtev za oss-srednje'!Y$46</f>
        <v>0</v>
      </c>
    </row>
    <row r="201" spans="1:12" ht="27.75" customHeight="1">
      <c r="A201">
        <f>+A200+1</f>
        <v>195</v>
      </c>
      <c r="B201">
        <f>+IF(+L201&gt;0,MAX(B$6:B200)+1,0)</f>
        <v>0</v>
      </c>
      <c r="C201">
        <v>2</v>
      </c>
      <c r="E201" t="str">
        <f t="shared" si="10"/>
        <v>*01613</v>
      </c>
      <c r="F201" t="e">
        <f t="shared" si="11"/>
        <v>#N/A</v>
      </c>
      <c r="G201" s="26" t="e">
        <f t="shared" si="12"/>
        <v>#N/A</v>
      </c>
      <c r="H201">
        <f t="shared" si="13"/>
        <v>920</v>
      </c>
      <c r="I201" s="90">
        <v>551</v>
      </c>
      <c r="J201" s="92" t="s">
        <v>99</v>
      </c>
      <c r="K201" s="56" t="s">
        <v>83</v>
      </c>
      <c r="L201" s="47">
        <f>+'Zahtev za oss-srednje'!Z$46</f>
        <v>0</v>
      </c>
    </row>
    <row r="202" spans="1:12" ht="13.8">
      <c r="I202" s="91"/>
    </row>
    <row r="203" spans="1:12" ht="13.8">
      <c r="I203" s="91"/>
    </row>
    <row r="204" spans="1:12" ht="13.8">
      <c r="I204" s="91"/>
    </row>
    <row r="205" spans="1:12" ht="13.8">
      <c r="I205" s="91"/>
    </row>
    <row r="206" spans="1:12" ht="13.8">
      <c r="I206" s="91"/>
    </row>
    <row r="207" spans="1:12" ht="13.8">
      <c r="I207" s="91"/>
    </row>
    <row r="208" spans="1:12" ht="13.8">
      <c r="I208" s="90"/>
    </row>
    <row r="209" spans="9:9" ht="13.8">
      <c r="I209" s="90"/>
    </row>
  </sheetData>
  <sheetProtection formatCells="0" formatColumns="0" formatRows="0"/>
  <autoFilter ref="A6:L186"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5"/>
  <sheetViews>
    <sheetView zoomScale="75" workbookViewId="0">
      <selection activeCell="H65" sqref="H65"/>
    </sheetView>
  </sheetViews>
  <sheetFormatPr defaultRowHeight="13.2"/>
  <cols>
    <col min="5" max="5" width="7.5546875" customWidth="1"/>
    <col min="6" max="6" width="6.6640625" customWidth="1"/>
    <col min="8" max="8" width="8" customWidth="1"/>
    <col min="9" max="9" width="33.109375" customWidth="1"/>
    <col min="11" max="11" width="13.88671875" customWidth="1"/>
  </cols>
  <sheetData>
    <row r="4" spans="1:11" ht="27.6">
      <c r="A4" s="75"/>
      <c r="B4" s="76" t="s">
        <v>80</v>
      </c>
      <c r="C4" s="76" t="s">
        <v>72</v>
      </c>
      <c r="D4" s="76" t="s">
        <v>63</v>
      </c>
      <c r="E4" s="77" t="s">
        <v>60</v>
      </c>
      <c r="F4" s="77" t="s">
        <v>61</v>
      </c>
      <c r="G4" s="77" t="s">
        <v>62</v>
      </c>
      <c r="H4" s="78" t="s">
        <v>1</v>
      </c>
      <c r="I4" s="10" t="s">
        <v>2</v>
      </c>
      <c r="J4" s="10" t="s">
        <v>81</v>
      </c>
      <c r="K4" s="10" t="s">
        <v>82</v>
      </c>
    </row>
    <row r="5" spans="1:11" ht="14.4" thickBot="1">
      <c r="A5" s="79"/>
      <c r="B5" s="79"/>
      <c r="C5" s="79"/>
      <c r="D5" s="79"/>
      <c r="E5" s="79"/>
      <c r="F5" s="79"/>
      <c r="G5" s="79"/>
      <c r="H5" s="80" t="s">
        <v>13</v>
      </c>
      <c r="I5" s="81" t="s">
        <v>14</v>
      </c>
      <c r="J5" s="81"/>
      <c r="K5" s="81" t="s">
        <v>15</v>
      </c>
    </row>
    <row r="6" spans="1:11">
      <c r="A6">
        <v>1</v>
      </c>
      <c r="B6" s="83">
        <f>VLOOKUP($A6,'v-baza'!$B$7:C$202,COLUMN('v-baza'!C:C)-1,FALSE)</f>
        <v>2</v>
      </c>
      <c r="C6" s="83">
        <f>VLOOKUP($A6,'v-baza'!$B$7:D$202,COLUMN('v-baza'!D:D)-1,FALSE)</f>
        <v>0</v>
      </c>
      <c r="D6" s="83" t="str">
        <f>VLOOKUP($A6,'v-baza'!$B$7:E$202,COLUMN('v-baza'!E:E)-1,FALSE)</f>
        <v>*01613</v>
      </c>
      <c r="E6" s="83" t="e">
        <f>VLOOKUP($A6,'v-baza'!$B$7:F$202,COLUMN('v-baza'!F:F)-1,FALSE)</f>
        <v>#N/A</v>
      </c>
      <c r="F6" s="83" t="e">
        <f>VLOOKUP($A6,'v-baza'!$B$7:G$202,COLUMN('v-baza'!G:G)-1,FALSE)</f>
        <v>#N/A</v>
      </c>
      <c r="G6" s="83">
        <f>VLOOKUP($A6,'v-baza'!$B$7:H$202,COLUMN('v-baza'!H:H)-1,FALSE)</f>
        <v>920</v>
      </c>
      <c r="H6" s="83">
        <f>VLOOKUP($A6,'v-baza'!$B$7:I$202,COLUMN('v-baza'!I:I)-1,FALSE)</f>
        <v>512</v>
      </c>
      <c r="I6" t="str">
        <f>VLOOKUP($A6,'v-baza'!$B$7:J$202,COLUMN('v-baza'!J:J)-1,FALSE)</f>
        <v>Машине и опрема</v>
      </c>
      <c r="J6">
        <f>VLOOKUP($A6,'v-baza'!$B$7:K$202,COLUMN('v-baza'!K:K)-1,FALSE)</f>
        <v>1</v>
      </c>
      <c r="K6" s="47">
        <f>VLOOKUP($A6,'v-baza'!$B$7:L$202,COLUMN('v-baza'!L:L)-1,FALSE)</f>
        <v>800000</v>
      </c>
    </row>
    <row r="7" spans="1:11">
      <c r="A7">
        <v>2</v>
      </c>
      <c r="B7" s="83">
        <f>VLOOKUP($A7,'v-baza'!$B$7:C$202,COLUMN('v-baza'!C:C)-1,FALSE)</f>
        <v>2</v>
      </c>
      <c r="C7" s="83">
        <f>VLOOKUP($A7,'v-baza'!$B$7:D$202,COLUMN('v-baza'!D:D)-1,FALSE)</f>
        <v>0</v>
      </c>
      <c r="D7" s="83" t="str">
        <f>VLOOKUP($A7,'v-baza'!$B$7:E$202,COLUMN('v-baza'!E:E)-1,FALSE)</f>
        <v>*01613</v>
      </c>
      <c r="E7" s="83" t="e">
        <f>VLOOKUP($A7,'v-baza'!$B$7:F$202,COLUMN('v-baza'!F:F)-1,FALSE)</f>
        <v>#N/A</v>
      </c>
      <c r="F7" s="83" t="e">
        <f>VLOOKUP($A7,'v-baza'!$B$7:G$202,COLUMN('v-baza'!G:G)-1,FALSE)</f>
        <v>#N/A</v>
      </c>
      <c r="G7" s="83">
        <f>VLOOKUP($A7,'v-baza'!$B$7:H$202,COLUMN('v-baza'!H:H)-1,FALSE)</f>
        <v>920</v>
      </c>
      <c r="H7" s="83">
        <f>VLOOKUP($A7,'v-baza'!$B$7:I$202,COLUMN('v-baza'!I:I)-1,FALSE)</f>
        <v>515</v>
      </c>
      <c r="I7" t="str">
        <f>VLOOKUP($A7,'v-baza'!$B$7:J$202,COLUMN('v-baza'!J:J)-1,FALSE)</f>
        <v>Нематеријална имовина</v>
      </c>
      <c r="J7">
        <f>VLOOKUP($A7,'v-baza'!$B$7:K$202,COLUMN('v-baza'!K:K)-1,FALSE)</f>
        <v>1</v>
      </c>
      <c r="K7" s="47">
        <f>VLOOKUP($A7,'v-baza'!$B$7:L$202,COLUMN('v-baza'!L:L)-1,FALSE)</f>
        <v>25000</v>
      </c>
    </row>
    <row r="8" spans="1:11">
      <c r="A8">
        <v>3</v>
      </c>
      <c r="B8" s="83">
        <f>VLOOKUP($A8,'v-baza'!$B$7:C$202,COLUMN('v-baza'!C:C)-1,FALSE)</f>
        <v>2</v>
      </c>
      <c r="C8" s="83">
        <f>VLOOKUP($A8,'v-baza'!$B$7:D$202,COLUMN('v-baza'!D:D)-1,FALSE)</f>
        <v>0</v>
      </c>
      <c r="D8" s="83" t="str">
        <f>VLOOKUP($A8,'v-baza'!$B$7:E$202,COLUMN('v-baza'!E:E)-1,FALSE)</f>
        <v>*01613</v>
      </c>
      <c r="E8" s="83" t="e">
        <f>VLOOKUP($A8,'v-baza'!$B$7:F$202,COLUMN('v-baza'!F:F)-1,FALSE)</f>
        <v>#N/A</v>
      </c>
      <c r="F8" s="83" t="e">
        <f>VLOOKUP($A8,'v-baza'!$B$7:G$202,COLUMN('v-baza'!G:G)-1,FALSE)</f>
        <v>#N/A</v>
      </c>
      <c r="G8" s="83">
        <f>VLOOKUP($A8,'v-baza'!$B$7:H$202,COLUMN('v-baza'!H:H)-1,FALSE)</f>
        <v>920</v>
      </c>
      <c r="H8" s="83">
        <f>VLOOKUP($A8,'v-baza'!$B$7:I$202,COLUMN('v-baza'!I:I)-1,FALSE)</f>
        <v>512</v>
      </c>
      <c r="I8" t="str">
        <f>VLOOKUP($A8,'v-baza'!$B$7:J$202,COLUMN('v-baza'!J:J)-1,FALSE)</f>
        <v>Машине и опрема</v>
      </c>
      <c r="J8">
        <f>VLOOKUP($A8,'v-baza'!$B$7:K$202,COLUMN('v-baza'!K:K)-1,FALSE)</f>
        <v>8</v>
      </c>
      <c r="K8" s="47">
        <f>VLOOKUP($A8,'v-baza'!$B$7:L$202,COLUMN('v-baza'!L:L)-1,FALSE)</f>
        <v>3075000</v>
      </c>
    </row>
    <row r="9" spans="1:11">
      <c r="A9">
        <v>4</v>
      </c>
      <c r="B9" s="83">
        <f>VLOOKUP($A9,'v-baza'!$B$7:C$202,COLUMN('v-baza'!C:C)-1,FALSE)</f>
        <v>2</v>
      </c>
      <c r="C9" s="83">
        <f>VLOOKUP($A9,'v-baza'!$B$7:D$202,COLUMN('v-baza'!D:D)-1,FALSE)</f>
        <v>0</v>
      </c>
      <c r="D9" s="83" t="str">
        <f>VLOOKUP($A9,'v-baza'!$B$7:E$202,COLUMN('v-baza'!E:E)-1,FALSE)</f>
        <v>*01613</v>
      </c>
      <c r="E9" s="83" t="e">
        <f>VLOOKUP($A9,'v-baza'!$B$7:F$202,COLUMN('v-baza'!F:F)-1,FALSE)</f>
        <v>#N/A</v>
      </c>
      <c r="F9" s="83" t="e">
        <f>VLOOKUP($A9,'v-baza'!$B$7:G$202,COLUMN('v-baza'!G:G)-1,FALSE)</f>
        <v>#N/A</v>
      </c>
      <c r="G9" s="83">
        <f>VLOOKUP($A9,'v-baza'!$B$7:H$202,COLUMN('v-baza'!H:H)-1,FALSE)</f>
        <v>920</v>
      </c>
      <c r="H9" s="83">
        <f>VLOOKUP($A9,'v-baza'!$B$7:I$202,COLUMN('v-baza'!I:I)-1,FALSE)</f>
        <v>512</v>
      </c>
      <c r="I9" t="str">
        <f>VLOOKUP($A9,'v-baza'!$B$7:J$202,COLUMN('v-baza'!J:J)-1,FALSE)</f>
        <v>Машине и опрема</v>
      </c>
      <c r="J9" t="str">
        <f>VLOOKUP($A9,'v-baza'!$B$7:K$202,COLUMN('v-baza'!K:K)-1,FALSE)</f>
        <v>4-16</v>
      </c>
      <c r="K9" s="47">
        <f>VLOOKUP($A9,'v-baza'!$B$7:L$202,COLUMN('v-baza'!L:L)-1,FALSE)</f>
        <v>3075000</v>
      </c>
    </row>
    <row r="10" spans="1:11">
      <c r="A10">
        <v>5</v>
      </c>
      <c r="B10" s="83" t="e">
        <f>VLOOKUP($A10,'v-baza'!$B$7:C$202,COLUMN('v-baza'!C:C)-1,FALSE)</f>
        <v>#N/A</v>
      </c>
      <c r="C10" s="83" t="e">
        <f>VLOOKUP($A10,'v-baza'!$B$7:D$202,COLUMN('v-baza'!D:D)-1,FALSE)</f>
        <v>#N/A</v>
      </c>
      <c r="D10" s="83" t="e">
        <f>VLOOKUP($A10,'v-baza'!$B$7:E$202,COLUMN('v-baza'!E:E)-1,FALSE)</f>
        <v>#N/A</v>
      </c>
      <c r="E10" s="83" t="e">
        <f>VLOOKUP($A10,'v-baza'!$B$7:F$202,COLUMN('v-baza'!F:F)-1,FALSE)</f>
        <v>#N/A</v>
      </c>
      <c r="F10" s="83" t="e">
        <f>VLOOKUP($A10,'v-baza'!$B$7:G$202,COLUMN('v-baza'!G:G)-1,FALSE)</f>
        <v>#N/A</v>
      </c>
      <c r="G10" s="83" t="e">
        <f>VLOOKUP($A10,'v-baza'!$B$7:H$202,COLUMN('v-baza'!H:H)-1,FALSE)</f>
        <v>#N/A</v>
      </c>
      <c r="H10" s="83" t="e">
        <f>VLOOKUP($A10,'v-baza'!$B$7:I$202,COLUMN('v-baza'!I:I)-1,FALSE)</f>
        <v>#N/A</v>
      </c>
      <c r="I10" t="e">
        <f>VLOOKUP($A10,'v-baza'!$B$7:J$202,COLUMN('v-baza'!J:J)-1,FALSE)</f>
        <v>#N/A</v>
      </c>
      <c r="J10" t="e">
        <f>VLOOKUP($A10,'v-baza'!$B$7:K$202,COLUMN('v-baza'!K:K)-1,FALSE)</f>
        <v>#N/A</v>
      </c>
      <c r="K10" s="47" t="e">
        <f>VLOOKUP($A10,'v-baza'!$B$7:L$202,COLUMN('v-baza'!L:L)-1,FALSE)</f>
        <v>#N/A</v>
      </c>
    </row>
    <row r="11" spans="1:11">
      <c r="A11">
        <v>6</v>
      </c>
      <c r="B11" s="83" t="e">
        <f>VLOOKUP($A11,'v-baza'!$B$7:C$202,COLUMN('v-baza'!C:C)-1,FALSE)</f>
        <v>#N/A</v>
      </c>
      <c r="C11" s="83" t="e">
        <f>VLOOKUP($A11,'v-baza'!$B$7:D$202,COLUMN('v-baza'!D:D)-1,FALSE)</f>
        <v>#N/A</v>
      </c>
      <c r="D11" s="83" t="e">
        <f>VLOOKUP($A11,'v-baza'!$B$7:E$202,COLUMN('v-baza'!E:E)-1,FALSE)</f>
        <v>#N/A</v>
      </c>
      <c r="E11" s="83" t="e">
        <f>VLOOKUP($A11,'v-baza'!$B$7:F$202,COLUMN('v-baza'!F:F)-1,FALSE)</f>
        <v>#N/A</v>
      </c>
      <c r="F11" s="83" t="e">
        <f>VLOOKUP($A11,'v-baza'!$B$7:G$202,COLUMN('v-baza'!G:G)-1,FALSE)</f>
        <v>#N/A</v>
      </c>
      <c r="G11" s="83" t="e">
        <f>VLOOKUP($A11,'v-baza'!$B$7:H$202,COLUMN('v-baza'!H:H)-1,FALSE)</f>
        <v>#N/A</v>
      </c>
      <c r="H11" s="83" t="e">
        <f>VLOOKUP($A11,'v-baza'!$B$7:I$202,COLUMN('v-baza'!I:I)-1,FALSE)</f>
        <v>#N/A</v>
      </c>
      <c r="I11" t="e">
        <f>VLOOKUP($A11,'v-baza'!$B$7:J$202,COLUMN('v-baza'!J:J)-1,FALSE)</f>
        <v>#N/A</v>
      </c>
      <c r="J11" t="e">
        <f>VLOOKUP($A11,'v-baza'!$B$7:K$202,COLUMN('v-baza'!K:K)-1,FALSE)</f>
        <v>#N/A</v>
      </c>
      <c r="K11" s="47" t="e">
        <f>VLOOKUP($A11,'v-baza'!$B$7:L$202,COLUMN('v-baza'!L:L)-1,FALSE)</f>
        <v>#N/A</v>
      </c>
    </row>
    <row r="12" spans="1:11">
      <c r="A12">
        <v>7</v>
      </c>
      <c r="B12" s="83" t="e">
        <f>VLOOKUP($A12,'v-baza'!$B$7:C$202,COLUMN('v-baza'!C:C)-1,FALSE)</f>
        <v>#N/A</v>
      </c>
      <c r="C12" s="83" t="e">
        <f>VLOOKUP($A12,'v-baza'!$B$7:D$202,COLUMN('v-baza'!D:D)-1,FALSE)</f>
        <v>#N/A</v>
      </c>
      <c r="D12" s="83" t="e">
        <f>VLOOKUP($A12,'v-baza'!$B$7:E$202,COLUMN('v-baza'!E:E)-1,FALSE)</f>
        <v>#N/A</v>
      </c>
      <c r="E12" s="83" t="e">
        <f>VLOOKUP($A12,'v-baza'!$B$7:F$202,COLUMN('v-baza'!F:F)-1,FALSE)</f>
        <v>#N/A</v>
      </c>
      <c r="F12" s="83" t="e">
        <f>VLOOKUP($A12,'v-baza'!$B$7:G$202,COLUMN('v-baza'!G:G)-1,FALSE)</f>
        <v>#N/A</v>
      </c>
      <c r="G12" s="83" t="e">
        <f>VLOOKUP($A12,'v-baza'!$B$7:H$202,COLUMN('v-baza'!H:H)-1,FALSE)</f>
        <v>#N/A</v>
      </c>
      <c r="H12" s="83" t="e">
        <f>VLOOKUP($A12,'v-baza'!$B$7:I$202,COLUMN('v-baza'!I:I)-1,FALSE)</f>
        <v>#N/A</v>
      </c>
      <c r="I12" t="e">
        <f>VLOOKUP($A12,'v-baza'!$B$7:J$202,COLUMN('v-baza'!J:J)-1,FALSE)</f>
        <v>#N/A</v>
      </c>
      <c r="J12" t="e">
        <f>VLOOKUP($A12,'v-baza'!$B$7:K$202,COLUMN('v-baza'!K:K)-1,FALSE)</f>
        <v>#N/A</v>
      </c>
      <c r="K12" s="47" t="e">
        <f>VLOOKUP($A12,'v-baza'!$B$7:L$202,COLUMN('v-baza'!L:L)-1,FALSE)</f>
        <v>#N/A</v>
      </c>
    </row>
    <row r="13" spans="1:11">
      <c r="A13">
        <v>8</v>
      </c>
      <c r="B13" s="83" t="e">
        <f>VLOOKUP($A13,'v-baza'!$B$7:C$202,COLUMN('v-baza'!C:C)-1,FALSE)</f>
        <v>#N/A</v>
      </c>
      <c r="C13" s="83" t="e">
        <f>VLOOKUP($A13,'v-baza'!$B$7:D$202,COLUMN('v-baza'!D:D)-1,FALSE)</f>
        <v>#N/A</v>
      </c>
      <c r="D13" s="83" t="e">
        <f>VLOOKUP($A13,'v-baza'!$B$7:E$202,COLUMN('v-baza'!E:E)-1,FALSE)</f>
        <v>#N/A</v>
      </c>
      <c r="E13" s="83" t="e">
        <f>VLOOKUP($A13,'v-baza'!$B$7:F$202,COLUMN('v-baza'!F:F)-1,FALSE)</f>
        <v>#N/A</v>
      </c>
      <c r="F13" s="83" t="e">
        <f>VLOOKUP($A13,'v-baza'!$B$7:G$202,COLUMN('v-baza'!G:G)-1,FALSE)</f>
        <v>#N/A</v>
      </c>
      <c r="G13" s="83" t="e">
        <f>VLOOKUP($A13,'v-baza'!$B$7:H$202,COLUMN('v-baza'!H:H)-1,FALSE)</f>
        <v>#N/A</v>
      </c>
      <c r="H13" s="83" t="e">
        <f>VLOOKUP($A13,'v-baza'!$B$7:I$202,COLUMN('v-baza'!I:I)-1,FALSE)</f>
        <v>#N/A</v>
      </c>
      <c r="I13" t="e">
        <f>VLOOKUP($A13,'v-baza'!$B$7:J$202,COLUMN('v-baza'!J:J)-1,FALSE)</f>
        <v>#N/A</v>
      </c>
      <c r="J13" t="e">
        <f>VLOOKUP($A13,'v-baza'!$B$7:K$202,COLUMN('v-baza'!K:K)-1,FALSE)</f>
        <v>#N/A</v>
      </c>
      <c r="K13" s="47" t="e">
        <f>VLOOKUP($A13,'v-baza'!$B$7:L$202,COLUMN('v-baza'!L:L)-1,FALSE)</f>
        <v>#N/A</v>
      </c>
    </row>
    <row r="14" spans="1:11">
      <c r="A14">
        <v>9</v>
      </c>
      <c r="B14" s="83" t="e">
        <f>VLOOKUP($A14,'v-baza'!$B$7:C$202,COLUMN('v-baza'!C:C)-1,FALSE)</f>
        <v>#N/A</v>
      </c>
      <c r="C14" s="83" t="e">
        <f>VLOOKUP($A14,'v-baza'!$B$7:D$202,COLUMN('v-baza'!D:D)-1,FALSE)</f>
        <v>#N/A</v>
      </c>
      <c r="D14" s="83" t="e">
        <f>VLOOKUP($A14,'v-baza'!$B$7:E$202,COLUMN('v-baza'!E:E)-1,FALSE)</f>
        <v>#N/A</v>
      </c>
      <c r="E14" s="83" t="e">
        <f>VLOOKUP($A14,'v-baza'!$B$7:F$202,COLUMN('v-baza'!F:F)-1,FALSE)</f>
        <v>#N/A</v>
      </c>
      <c r="F14" s="83" t="e">
        <f>VLOOKUP($A14,'v-baza'!$B$7:G$202,COLUMN('v-baza'!G:G)-1,FALSE)</f>
        <v>#N/A</v>
      </c>
      <c r="G14" s="83" t="e">
        <f>VLOOKUP($A14,'v-baza'!$B$7:H$202,COLUMN('v-baza'!H:H)-1,FALSE)</f>
        <v>#N/A</v>
      </c>
      <c r="H14" s="83" t="e">
        <f>VLOOKUP($A14,'v-baza'!$B$7:I$202,COLUMN('v-baza'!I:I)-1,FALSE)</f>
        <v>#N/A</v>
      </c>
      <c r="I14" t="e">
        <f>VLOOKUP($A14,'v-baza'!$B$7:J$202,COLUMN('v-baza'!J:J)-1,FALSE)</f>
        <v>#N/A</v>
      </c>
      <c r="J14" t="e">
        <f>VLOOKUP($A14,'v-baza'!$B$7:K$202,COLUMN('v-baza'!K:K)-1,FALSE)</f>
        <v>#N/A</v>
      </c>
      <c r="K14" s="47" t="e">
        <f>VLOOKUP($A14,'v-baza'!$B$7:L$202,COLUMN('v-baza'!L:L)-1,FALSE)</f>
        <v>#N/A</v>
      </c>
    </row>
    <row r="15" spans="1:11">
      <c r="A15">
        <v>10</v>
      </c>
      <c r="B15" s="83" t="e">
        <f>VLOOKUP($A15,'v-baza'!$B$7:C$202,COLUMN('v-baza'!C:C)-1,FALSE)</f>
        <v>#N/A</v>
      </c>
      <c r="C15" s="83" t="e">
        <f>VLOOKUP($A15,'v-baza'!$B$7:D$202,COLUMN('v-baza'!D:D)-1,FALSE)</f>
        <v>#N/A</v>
      </c>
      <c r="D15" s="83" t="e">
        <f>VLOOKUP($A15,'v-baza'!$B$7:E$202,COLUMN('v-baza'!E:E)-1,FALSE)</f>
        <v>#N/A</v>
      </c>
      <c r="E15" s="83" t="e">
        <f>VLOOKUP($A15,'v-baza'!$B$7:F$202,COLUMN('v-baza'!F:F)-1,FALSE)</f>
        <v>#N/A</v>
      </c>
      <c r="F15" s="83" t="e">
        <f>VLOOKUP($A15,'v-baza'!$B$7:G$202,COLUMN('v-baza'!G:G)-1,FALSE)</f>
        <v>#N/A</v>
      </c>
      <c r="G15" s="83" t="e">
        <f>VLOOKUP($A15,'v-baza'!$B$7:H$202,COLUMN('v-baza'!H:H)-1,FALSE)</f>
        <v>#N/A</v>
      </c>
      <c r="H15" s="83" t="e">
        <f>VLOOKUP($A15,'v-baza'!$B$7:I$202,COLUMN('v-baza'!I:I)-1,FALSE)</f>
        <v>#N/A</v>
      </c>
      <c r="I15" t="e">
        <f>VLOOKUP($A15,'v-baza'!$B$7:J$202,COLUMN('v-baza'!J:J)-1,FALSE)</f>
        <v>#N/A</v>
      </c>
      <c r="J15" t="e">
        <f>VLOOKUP($A15,'v-baza'!$B$7:K$202,COLUMN('v-baza'!K:K)-1,FALSE)</f>
        <v>#N/A</v>
      </c>
      <c r="K15" s="47" t="e">
        <f>VLOOKUP($A15,'v-baza'!$B$7:L$202,COLUMN('v-baza'!L:L)-1,FALSE)</f>
        <v>#N/A</v>
      </c>
    </row>
    <row r="16" spans="1:11">
      <c r="A16">
        <v>11</v>
      </c>
      <c r="B16" s="83" t="e">
        <f>VLOOKUP($A16,'v-baza'!$B$7:C$202,COLUMN('v-baza'!C:C)-1,FALSE)</f>
        <v>#N/A</v>
      </c>
      <c r="C16" s="83" t="e">
        <f>VLOOKUP($A16,'v-baza'!$B$7:D$202,COLUMN('v-baza'!D:D)-1,FALSE)</f>
        <v>#N/A</v>
      </c>
      <c r="D16" s="83" t="e">
        <f>VLOOKUP($A16,'v-baza'!$B$7:E$202,COLUMN('v-baza'!E:E)-1,FALSE)</f>
        <v>#N/A</v>
      </c>
      <c r="E16" s="83" t="e">
        <f>VLOOKUP($A16,'v-baza'!$B$7:F$202,COLUMN('v-baza'!F:F)-1,FALSE)</f>
        <v>#N/A</v>
      </c>
      <c r="F16" s="83" t="e">
        <f>VLOOKUP($A16,'v-baza'!$B$7:G$202,COLUMN('v-baza'!G:G)-1,FALSE)</f>
        <v>#N/A</v>
      </c>
      <c r="G16" s="83" t="e">
        <f>VLOOKUP($A16,'v-baza'!$B$7:H$202,COLUMN('v-baza'!H:H)-1,FALSE)</f>
        <v>#N/A</v>
      </c>
      <c r="H16" s="83" t="e">
        <f>VLOOKUP($A16,'v-baza'!$B$7:I$202,COLUMN('v-baza'!I:I)-1,FALSE)</f>
        <v>#N/A</v>
      </c>
      <c r="I16" t="e">
        <f>VLOOKUP($A16,'v-baza'!$B$7:J$202,COLUMN('v-baza'!J:J)-1,FALSE)</f>
        <v>#N/A</v>
      </c>
      <c r="J16" t="e">
        <f>VLOOKUP($A16,'v-baza'!$B$7:K$202,COLUMN('v-baza'!K:K)-1,FALSE)</f>
        <v>#N/A</v>
      </c>
      <c r="K16" s="47" t="e">
        <f>VLOOKUP($A16,'v-baza'!$B$7:L$202,COLUMN('v-baza'!L:L)-1,FALSE)</f>
        <v>#N/A</v>
      </c>
    </row>
    <row r="17" spans="1:11">
      <c r="A17">
        <v>12</v>
      </c>
      <c r="B17" s="83" t="e">
        <f>VLOOKUP($A17,'v-baza'!$B$7:C$202,COLUMN('v-baza'!C:C)-1,FALSE)</f>
        <v>#N/A</v>
      </c>
      <c r="C17" s="83" t="e">
        <f>VLOOKUP($A17,'v-baza'!$B$7:D$202,COLUMN('v-baza'!D:D)-1,FALSE)</f>
        <v>#N/A</v>
      </c>
      <c r="D17" s="83" t="e">
        <f>VLOOKUP($A17,'v-baza'!$B$7:E$202,COLUMN('v-baza'!E:E)-1,FALSE)</f>
        <v>#N/A</v>
      </c>
      <c r="E17" s="83" t="e">
        <f>VLOOKUP($A17,'v-baza'!$B$7:F$202,COLUMN('v-baza'!F:F)-1,FALSE)</f>
        <v>#N/A</v>
      </c>
      <c r="F17" s="83" t="e">
        <f>VLOOKUP($A17,'v-baza'!$B$7:G$202,COLUMN('v-baza'!G:G)-1,FALSE)</f>
        <v>#N/A</v>
      </c>
      <c r="G17" s="83" t="e">
        <f>VLOOKUP($A17,'v-baza'!$B$7:H$202,COLUMN('v-baza'!H:H)-1,FALSE)</f>
        <v>#N/A</v>
      </c>
      <c r="H17" s="83" t="e">
        <f>VLOOKUP($A17,'v-baza'!$B$7:I$202,COLUMN('v-baza'!I:I)-1,FALSE)</f>
        <v>#N/A</v>
      </c>
      <c r="I17" t="e">
        <f>VLOOKUP($A17,'v-baza'!$B$7:J$202,COLUMN('v-baza'!J:J)-1,FALSE)</f>
        <v>#N/A</v>
      </c>
      <c r="J17" t="e">
        <f>VLOOKUP($A17,'v-baza'!$B$7:K$202,COLUMN('v-baza'!K:K)-1,FALSE)</f>
        <v>#N/A</v>
      </c>
      <c r="K17" s="47" t="e">
        <f>VLOOKUP($A17,'v-baza'!$B$7:L$202,COLUMN('v-baza'!L:L)-1,FALSE)</f>
        <v>#N/A</v>
      </c>
    </row>
    <row r="18" spans="1:11">
      <c r="A18">
        <v>13</v>
      </c>
      <c r="B18" s="83" t="e">
        <f>VLOOKUP($A18,'v-baza'!$B$7:C$202,COLUMN('v-baza'!C:C)-1,FALSE)</f>
        <v>#N/A</v>
      </c>
      <c r="C18" s="83" t="e">
        <f>VLOOKUP($A18,'v-baza'!$B$7:D$202,COLUMN('v-baza'!D:D)-1,FALSE)</f>
        <v>#N/A</v>
      </c>
      <c r="D18" s="83" t="e">
        <f>VLOOKUP($A18,'v-baza'!$B$7:E$202,COLUMN('v-baza'!E:E)-1,FALSE)</f>
        <v>#N/A</v>
      </c>
      <c r="E18" s="83" t="e">
        <f>VLOOKUP($A18,'v-baza'!$B$7:F$202,COLUMN('v-baza'!F:F)-1,FALSE)</f>
        <v>#N/A</v>
      </c>
      <c r="F18" s="83" t="e">
        <f>VLOOKUP($A18,'v-baza'!$B$7:G$202,COLUMN('v-baza'!G:G)-1,FALSE)</f>
        <v>#N/A</v>
      </c>
      <c r="G18" s="83" t="e">
        <f>VLOOKUP($A18,'v-baza'!$B$7:H$202,COLUMN('v-baza'!H:H)-1,FALSE)</f>
        <v>#N/A</v>
      </c>
      <c r="H18" s="83" t="e">
        <f>VLOOKUP($A18,'v-baza'!$B$7:I$202,COLUMN('v-baza'!I:I)-1,FALSE)</f>
        <v>#N/A</v>
      </c>
      <c r="I18" t="e">
        <f>VLOOKUP($A18,'v-baza'!$B$7:J$202,COLUMN('v-baza'!J:J)-1,FALSE)</f>
        <v>#N/A</v>
      </c>
      <c r="J18" t="e">
        <f>VLOOKUP($A18,'v-baza'!$B$7:K$202,COLUMN('v-baza'!K:K)-1,FALSE)</f>
        <v>#N/A</v>
      </c>
      <c r="K18" s="47" t="e">
        <f>VLOOKUP($A18,'v-baza'!$B$7:L$202,COLUMN('v-baza'!L:L)-1,FALSE)</f>
        <v>#N/A</v>
      </c>
    </row>
    <row r="19" spans="1:11">
      <c r="A19">
        <v>14</v>
      </c>
      <c r="B19" s="83" t="e">
        <f>VLOOKUP($A19,'v-baza'!$B$7:C$202,COLUMN('v-baza'!C:C)-1,FALSE)</f>
        <v>#N/A</v>
      </c>
      <c r="C19" s="83" t="e">
        <f>VLOOKUP($A19,'v-baza'!$B$7:D$202,COLUMN('v-baza'!D:D)-1,FALSE)</f>
        <v>#N/A</v>
      </c>
      <c r="D19" s="83" t="e">
        <f>VLOOKUP($A19,'v-baza'!$B$7:E$202,COLUMN('v-baza'!E:E)-1,FALSE)</f>
        <v>#N/A</v>
      </c>
      <c r="E19" s="83" t="e">
        <f>VLOOKUP($A19,'v-baza'!$B$7:F$202,COLUMN('v-baza'!F:F)-1,FALSE)</f>
        <v>#N/A</v>
      </c>
      <c r="F19" s="83" t="e">
        <f>VLOOKUP($A19,'v-baza'!$B$7:G$202,COLUMN('v-baza'!G:G)-1,FALSE)</f>
        <v>#N/A</v>
      </c>
      <c r="G19" s="83" t="e">
        <f>VLOOKUP($A19,'v-baza'!$B$7:H$202,COLUMN('v-baza'!H:H)-1,FALSE)</f>
        <v>#N/A</v>
      </c>
      <c r="H19" s="83" t="e">
        <f>VLOOKUP($A19,'v-baza'!$B$7:I$202,COLUMN('v-baza'!I:I)-1,FALSE)</f>
        <v>#N/A</v>
      </c>
      <c r="I19" t="e">
        <f>VLOOKUP($A19,'v-baza'!$B$7:J$202,COLUMN('v-baza'!J:J)-1,FALSE)</f>
        <v>#N/A</v>
      </c>
      <c r="J19" t="e">
        <f>VLOOKUP($A19,'v-baza'!$B$7:K$202,COLUMN('v-baza'!K:K)-1,FALSE)</f>
        <v>#N/A</v>
      </c>
      <c r="K19" s="47" t="e">
        <f>VLOOKUP($A19,'v-baza'!$B$7:L$202,COLUMN('v-baza'!L:L)-1,FALSE)</f>
        <v>#N/A</v>
      </c>
    </row>
    <row r="20" spans="1:11">
      <c r="A20">
        <v>15</v>
      </c>
      <c r="B20" s="83" t="e">
        <f>VLOOKUP($A20,'v-baza'!$B$7:C$202,COLUMN('v-baza'!C:C)-1,FALSE)</f>
        <v>#N/A</v>
      </c>
      <c r="C20" s="83" t="e">
        <f>VLOOKUP($A20,'v-baza'!$B$7:D$202,COLUMN('v-baza'!D:D)-1,FALSE)</f>
        <v>#N/A</v>
      </c>
      <c r="D20" s="83" t="e">
        <f>VLOOKUP($A20,'v-baza'!$B$7:E$202,COLUMN('v-baza'!E:E)-1,FALSE)</f>
        <v>#N/A</v>
      </c>
      <c r="E20" s="83" t="e">
        <f>VLOOKUP($A20,'v-baza'!$B$7:F$202,COLUMN('v-baza'!F:F)-1,FALSE)</f>
        <v>#N/A</v>
      </c>
      <c r="F20" s="83" t="e">
        <f>VLOOKUP($A20,'v-baza'!$B$7:G$202,COLUMN('v-baza'!G:G)-1,FALSE)</f>
        <v>#N/A</v>
      </c>
      <c r="G20" s="83" t="e">
        <f>VLOOKUP($A20,'v-baza'!$B$7:H$202,COLUMN('v-baza'!H:H)-1,FALSE)</f>
        <v>#N/A</v>
      </c>
      <c r="H20" s="83" t="e">
        <f>VLOOKUP($A20,'v-baza'!$B$7:I$202,COLUMN('v-baza'!I:I)-1,FALSE)</f>
        <v>#N/A</v>
      </c>
      <c r="I20" t="e">
        <f>VLOOKUP($A20,'v-baza'!$B$7:J$202,COLUMN('v-baza'!J:J)-1,FALSE)</f>
        <v>#N/A</v>
      </c>
      <c r="J20" t="e">
        <f>VLOOKUP($A20,'v-baza'!$B$7:K$202,COLUMN('v-baza'!K:K)-1,FALSE)</f>
        <v>#N/A</v>
      </c>
      <c r="K20" s="47" t="e">
        <f>VLOOKUP($A20,'v-baza'!$B$7:L$202,COLUMN('v-baza'!L:L)-1,FALSE)</f>
        <v>#N/A</v>
      </c>
    </row>
    <row r="21" spans="1:11">
      <c r="A21">
        <v>16</v>
      </c>
      <c r="B21" s="83" t="e">
        <f>VLOOKUP($A21,'v-baza'!$B$7:C$202,COLUMN('v-baza'!C:C)-1,FALSE)</f>
        <v>#N/A</v>
      </c>
      <c r="C21" s="83" t="e">
        <f>VLOOKUP($A21,'v-baza'!$B$7:D$202,COLUMN('v-baza'!D:D)-1,FALSE)</f>
        <v>#N/A</v>
      </c>
      <c r="D21" s="83" t="e">
        <f>VLOOKUP($A21,'v-baza'!$B$7:E$202,COLUMN('v-baza'!E:E)-1,FALSE)</f>
        <v>#N/A</v>
      </c>
      <c r="E21" s="83" t="e">
        <f>VLOOKUP($A21,'v-baza'!$B$7:F$202,COLUMN('v-baza'!F:F)-1,FALSE)</f>
        <v>#N/A</v>
      </c>
      <c r="F21" s="83" t="e">
        <f>VLOOKUP($A21,'v-baza'!$B$7:G$202,COLUMN('v-baza'!G:G)-1,FALSE)</f>
        <v>#N/A</v>
      </c>
      <c r="G21" s="83" t="e">
        <f>VLOOKUP($A21,'v-baza'!$B$7:H$202,COLUMN('v-baza'!H:H)-1,FALSE)</f>
        <v>#N/A</v>
      </c>
      <c r="H21" s="83" t="e">
        <f>VLOOKUP($A21,'v-baza'!$B$7:I$202,COLUMN('v-baza'!I:I)-1,FALSE)</f>
        <v>#N/A</v>
      </c>
      <c r="I21" t="e">
        <f>VLOOKUP($A21,'v-baza'!$B$7:J$202,COLUMN('v-baza'!J:J)-1,FALSE)</f>
        <v>#N/A</v>
      </c>
      <c r="J21" t="e">
        <f>VLOOKUP($A21,'v-baza'!$B$7:K$202,COLUMN('v-baza'!K:K)-1,FALSE)</f>
        <v>#N/A</v>
      </c>
      <c r="K21" s="47" t="e">
        <f>VLOOKUP($A21,'v-baza'!$B$7:L$202,COLUMN('v-baza'!L:L)-1,FALSE)</f>
        <v>#N/A</v>
      </c>
    </row>
    <row r="22" spans="1:11">
      <c r="A22">
        <v>17</v>
      </c>
      <c r="B22" s="83" t="e">
        <f>VLOOKUP($A22,'v-baza'!$B$7:C$202,COLUMN('v-baza'!C:C)-1,FALSE)</f>
        <v>#N/A</v>
      </c>
      <c r="C22" s="83" t="e">
        <f>VLOOKUP($A22,'v-baza'!$B$7:D$202,COLUMN('v-baza'!D:D)-1,FALSE)</f>
        <v>#N/A</v>
      </c>
      <c r="D22" s="83" t="e">
        <f>VLOOKUP($A22,'v-baza'!$B$7:E$202,COLUMN('v-baza'!E:E)-1,FALSE)</f>
        <v>#N/A</v>
      </c>
      <c r="E22" s="83" t="e">
        <f>VLOOKUP($A22,'v-baza'!$B$7:F$202,COLUMN('v-baza'!F:F)-1,FALSE)</f>
        <v>#N/A</v>
      </c>
      <c r="F22" s="83" t="e">
        <f>VLOOKUP($A22,'v-baza'!$B$7:G$202,COLUMN('v-baza'!G:G)-1,FALSE)</f>
        <v>#N/A</v>
      </c>
      <c r="G22" s="83" t="e">
        <f>VLOOKUP($A22,'v-baza'!$B$7:H$202,COLUMN('v-baza'!H:H)-1,FALSE)</f>
        <v>#N/A</v>
      </c>
      <c r="H22" s="83" t="e">
        <f>VLOOKUP($A22,'v-baza'!$B$7:I$202,COLUMN('v-baza'!I:I)-1,FALSE)</f>
        <v>#N/A</v>
      </c>
      <c r="I22" t="e">
        <f>VLOOKUP($A22,'v-baza'!$B$7:J$202,COLUMN('v-baza'!J:J)-1,FALSE)</f>
        <v>#N/A</v>
      </c>
      <c r="J22" t="e">
        <f>VLOOKUP($A22,'v-baza'!$B$7:K$202,COLUMN('v-baza'!K:K)-1,FALSE)</f>
        <v>#N/A</v>
      </c>
      <c r="K22" s="47" t="e">
        <f>VLOOKUP($A22,'v-baza'!$B$7:L$202,COLUMN('v-baza'!L:L)-1,FALSE)</f>
        <v>#N/A</v>
      </c>
    </row>
    <row r="23" spans="1:11">
      <c r="A23">
        <v>18</v>
      </c>
      <c r="B23" s="83" t="e">
        <f>VLOOKUP($A23,'v-baza'!$B$7:C$202,COLUMN('v-baza'!C:C)-1,FALSE)</f>
        <v>#N/A</v>
      </c>
      <c r="C23" s="83" t="e">
        <f>VLOOKUP($A23,'v-baza'!$B$7:D$202,COLUMN('v-baza'!D:D)-1,FALSE)</f>
        <v>#N/A</v>
      </c>
      <c r="D23" s="83" t="e">
        <f>VLOOKUP($A23,'v-baza'!$B$7:E$202,COLUMN('v-baza'!E:E)-1,FALSE)</f>
        <v>#N/A</v>
      </c>
      <c r="E23" s="83" t="e">
        <f>VLOOKUP($A23,'v-baza'!$B$7:F$202,COLUMN('v-baza'!F:F)-1,FALSE)</f>
        <v>#N/A</v>
      </c>
      <c r="F23" s="83" t="e">
        <f>VLOOKUP($A23,'v-baza'!$B$7:G$202,COLUMN('v-baza'!G:G)-1,FALSE)</f>
        <v>#N/A</v>
      </c>
      <c r="G23" s="83" t="e">
        <f>VLOOKUP($A23,'v-baza'!$B$7:H$202,COLUMN('v-baza'!H:H)-1,FALSE)</f>
        <v>#N/A</v>
      </c>
      <c r="H23" s="83" t="e">
        <f>VLOOKUP($A23,'v-baza'!$B$7:I$202,COLUMN('v-baza'!I:I)-1,FALSE)</f>
        <v>#N/A</v>
      </c>
      <c r="I23" t="e">
        <f>VLOOKUP($A23,'v-baza'!$B$7:J$202,COLUMN('v-baza'!J:J)-1,FALSE)</f>
        <v>#N/A</v>
      </c>
      <c r="J23" t="e">
        <f>VLOOKUP($A23,'v-baza'!$B$7:K$202,COLUMN('v-baza'!K:K)-1,FALSE)</f>
        <v>#N/A</v>
      </c>
      <c r="K23" s="47" t="e">
        <f>VLOOKUP($A23,'v-baza'!$B$7:L$202,COLUMN('v-baza'!L:L)-1,FALSE)</f>
        <v>#N/A</v>
      </c>
    </row>
    <row r="24" spans="1:11">
      <c r="A24">
        <v>19</v>
      </c>
      <c r="B24" s="83" t="e">
        <f>VLOOKUP($A24,'v-baza'!$B$7:C$202,COLUMN('v-baza'!C:C)-1,FALSE)</f>
        <v>#N/A</v>
      </c>
      <c r="C24" s="83" t="e">
        <f>VLOOKUP($A24,'v-baza'!$B$7:D$202,COLUMN('v-baza'!D:D)-1,FALSE)</f>
        <v>#N/A</v>
      </c>
      <c r="D24" s="83" t="e">
        <f>VLOOKUP($A24,'v-baza'!$B$7:E$202,COLUMN('v-baza'!E:E)-1,FALSE)</f>
        <v>#N/A</v>
      </c>
      <c r="E24" s="83" t="e">
        <f>VLOOKUP($A24,'v-baza'!$B$7:F$202,COLUMN('v-baza'!F:F)-1,FALSE)</f>
        <v>#N/A</v>
      </c>
      <c r="F24" s="83" t="e">
        <f>VLOOKUP($A24,'v-baza'!$B$7:G$202,COLUMN('v-baza'!G:G)-1,FALSE)</f>
        <v>#N/A</v>
      </c>
      <c r="G24" s="83" t="e">
        <f>VLOOKUP($A24,'v-baza'!$B$7:H$202,COLUMN('v-baza'!H:H)-1,FALSE)</f>
        <v>#N/A</v>
      </c>
      <c r="H24" s="83" t="e">
        <f>VLOOKUP($A24,'v-baza'!$B$7:I$202,COLUMN('v-baza'!I:I)-1,FALSE)</f>
        <v>#N/A</v>
      </c>
      <c r="I24" t="e">
        <f>VLOOKUP($A24,'v-baza'!$B$7:J$202,COLUMN('v-baza'!J:J)-1,FALSE)</f>
        <v>#N/A</v>
      </c>
      <c r="J24" t="e">
        <f>VLOOKUP($A24,'v-baza'!$B$7:K$202,COLUMN('v-baza'!K:K)-1,FALSE)</f>
        <v>#N/A</v>
      </c>
      <c r="K24" s="47" t="e">
        <f>VLOOKUP($A24,'v-baza'!$B$7:L$202,COLUMN('v-baza'!L:L)-1,FALSE)</f>
        <v>#N/A</v>
      </c>
    </row>
    <row r="25" spans="1:11">
      <c r="A25">
        <v>20</v>
      </c>
      <c r="B25" s="83" t="e">
        <f>VLOOKUP($A25,'v-baza'!$B$7:C$202,COLUMN('v-baza'!C:C)-1,FALSE)</f>
        <v>#N/A</v>
      </c>
      <c r="C25" s="83" t="e">
        <f>VLOOKUP($A25,'v-baza'!$B$7:D$202,COLUMN('v-baza'!D:D)-1,FALSE)</f>
        <v>#N/A</v>
      </c>
      <c r="D25" s="83" t="e">
        <f>VLOOKUP($A25,'v-baza'!$B$7:E$202,COLUMN('v-baza'!E:E)-1,FALSE)</f>
        <v>#N/A</v>
      </c>
      <c r="E25" s="83" t="e">
        <f>VLOOKUP($A25,'v-baza'!$B$7:F$202,COLUMN('v-baza'!F:F)-1,FALSE)</f>
        <v>#N/A</v>
      </c>
      <c r="F25" s="83" t="e">
        <f>VLOOKUP($A25,'v-baza'!$B$7:G$202,COLUMN('v-baza'!G:G)-1,FALSE)</f>
        <v>#N/A</v>
      </c>
      <c r="G25" s="83" t="e">
        <f>VLOOKUP($A25,'v-baza'!$B$7:H$202,COLUMN('v-baza'!H:H)-1,FALSE)</f>
        <v>#N/A</v>
      </c>
      <c r="H25" s="83" t="e">
        <f>VLOOKUP($A25,'v-baza'!$B$7:I$202,COLUMN('v-baza'!I:I)-1,FALSE)</f>
        <v>#N/A</v>
      </c>
      <c r="I25" t="e">
        <f>VLOOKUP($A25,'v-baza'!$B$7:J$202,COLUMN('v-baza'!J:J)-1,FALSE)</f>
        <v>#N/A</v>
      </c>
      <c r="J25" t="e">
        <f>VLOOKUP($A25,'v-baza'!$B$7:K$202,COLUMN('v-baza'!K:K)-1,FALSE)</f>
        <v>#N/A</v>
      </c>
      <c r="K25" s="47" t="e">
        <f>VLOOKUP($A25,'v-baza'!$B$7:L$202,COLUMN('v-baza'!L:L)-1,FALSE)</f>
        <v>#N/A</v>
      </c>
    </row>
    <row r="26" spans="1:11">
      <c r="A26">
        <v>21</v>
      </c>
      <c r="B26" s="83" t="e">
        <f>VLOOKUP($A26,'v-baza'!$B$7:C$202,COLUMN('v-baza'!C:C)-1,FALSE)</f>
        <v>#N/A</v>
      </c>
      <c r="C26" s="83" t="e">
        <f>VLOOKUP($A26,'v-baza'!$B$7:D$202,COLUMN('v-baza'!D:D)-1,FALSE)</f>
        <v>#N/A</v>
      </c>
      <c r="D26" s="83" t="e">
        <f>VLOOKUP($A26,'v-baza'!$B$7:E$202,COLUMN('v-baza'!E:E)-1,FALSE)</f>
        <v>#N/A</v>
      </c>
      <c r="E26" s="83" t="e">
        <f>VLOOKUP($A26,'v-baza'!$B$7:F$202,COLUMN('v-baza'!F:F)-1,FALSE)</f>
        <v>#N/A</v>
      </c>
      <c r="F26" s="83" t="e">
        <f>VLOOKUP($A26,'v-baza'!$B$7:G$202,COLUMN('v-baza'!G:G)-1,FALSE)</f>
        <v>#N/A</v>
      </c>
      <c r="G26" s="83" t="e">
        <f>VLOOKUP($A26,'v-baza'!$B$7:H$202,COLUMN('v-baza'!H:H)-1,FALSE)</f>
        <v>#N/A</v>
      </c>
      <c r="H26" s="83" t="e">
        <f>VLOOKUP($A26,'v-baza'!$B$7:I$202,COLUMN('v-baza'!I:I)-1,FALSE)</f>
        <v>#N/A</v>
      </c>
      <c r="I26" t="e">
        <f>VLOOKUP($A26,'v-baza'!$B$7:J$202,COLUMN('v-baza'!J:J)-1,FALSE)</f>
        <v>#N/A</v>
      </c>
      <c r="J26" t="e">
        <f>VLOOKUP($A26,'v-baza'!$B$7:K$202,COLUMN('v-baza'!K:K)-1,FALSE)</f>
        <v>#N/A</v>
      </c>
      <c r="K26" s="47" t="e">
        <f>VLOOKUP($A26,'v-baza'!$B$7:L$202,COLUMN('v-baza'!L:L)-1,FALSE)</f>
        <v>#N/A</v>
      </c>
    </row>
    <row r="27" spans="1:11">
      <c r="A27">
        <v>22</v>
      </c>
      <c r="B27" s="83" t="e">
        <f>VLOOKUP($A27,'v-baza'!$B$7:C$202,COLUMN('v-baza'!C:C)-1,FALSE)</f>
        <v>#N/A</v>
      </c>
      <c r="C27" s="83" t="e">
        <f>VLOOKUP($A27,'v-baza'!$B$7:D$202,COLUMN('v-baza'!D:D)-1,FALSE)</f>
        <v>#N/A</v>
      </c>
      <c r="D27" s="83" t="e">
        <f>VLOOKUP($A27,'v-baza'!$B$7:E$202,COLUMN('v-baza'!E:E)-1,FALSE)</f>
        <v>#N/A</v>
      </c>
      <c r="E27" s="83" t="e">
        <f>VLOOKUP($A27,'v-baza'!$B$7:F$202,COLUMN('v-baza'!F:F)-1,FALSE)</f>
        <v>#N/A</v>
      </c>
      <c r="F27" s="83" t="e">
        <f>VLOOKUP($A27,'v-baza'!$B$7:G$202,COLUMN('v-baza'!G:G)-1,FALSE)</f>
        <v>#N/A</v>
      </c>
      <c r="G27" s="83" t="e">
        <f>VLOOKUP($A27,'v-baza'!$B$7:H$202,COLUMN('v-baza'!H:H)-1,FALSE)</f>
        <v>#N/A</v>
      </c>
      <c r="H27" s="83" t="e">
        <f>VLOOKUP($A27,'v-baza'!$B$7:I$202,COLUMN('v-baza'!I:I)-1,FALSE)</f>
        <v>#N/A</v>
      </c>
      <c r="I27" t="e">
        <f>VLOOKUP($A27,'v-baza'!$B$7:J$202,COLUMN('v-baza'!J:J)-1,FALSE)</f>
        <v>#N/A</v>
      </c>
      <c r="J27" t="e">
        <f>VLOOKUP($A27,'v-baza'!$B$7:K$202,COLUMN('v-baza'!K:K)-1,FALSE)</f>
        <v>#N/A</v>
      </c>
      <c r="K27" s="47" t="e">
        <f>VLOOKUP($A27,'v-baza'!$B$7:L$202,COLUMN('v-baza'!L:L)-1,FALSE)</f>
        <v>#N/A</v>
      </c>
    </row>
    <row r="28" spans="1:11">
      <c r="A28">
        <v>23</v>
      </c>
      <c r="B28" s="83" t="e">
        <f>VLOOKUP($A28,'v-baza'!$B$7:C$202,COLUMN('v-baza'!C:C)-1,FALSE)</f>
        <v>#N/A</v>
      </c>
      <c r="C28" s="83" t="e">
        <f>VLOOKUP($A28,'v-baza'!$B$7:D$202,COLUMN('v-baza'!D:D)-1,FALSE)</f>
        <v>#N/A</v>
      </c>
      <c r="D28" s="83" t="e">
        <f>VLOOKUP($A28,'v-baza'!$B$7:E$202,COLUMN('v-baza'!E:E)-1,FALSE)</f>
        <v>#N/A</v>
      </c>
      <c r="E28" s="83" t="e">
        <f>VLOOKUP($A28,'v-baza'!$B$7:F$202,COLUMN('v-baza'!F:F)-1,FALSE)</f>
        <v>#N/A</v>
      </c>
      <c r="F28" s="83" t="e">
        <f>VLOOKUP($A28,'v-baza'!$B$7:G$202,COLUMN('v-baza'!G:G)-1,FALSE)</f>
        <v>#N/A</v>
      </c>
      <c r="G28" s="83" t="e">
        <f>VLOOKUP($A28,'v-baza'!$B$7:H$202,COLUMN('v-baza'!H:H)-1,FALSE)</f>
        <v>#N/A</v>
      </c>
      <c r="H28" s="83" t="e">
        <f>VLOOKUP($A28,'v-baza'!$B$7:I$202,COLUMN('v-baza'!I:I)-1,FALSE)</f>
        <v>#N/A</v>
      </c>
      <c r="I28" t="e">
        <f>VLOOKUP($A28,'v-baza'!$B$7:J$202,COLUMN('v-baza'!J:J)-1,FALSE)</f>
        <v>#N/A</v>
      </c>
      <c r="J28" t="e">
        <f>VLOOKUP($A28,'v-baza'!$B$7:K$202,COLUMN('v-baza'!K:K)-1,FALSE)</f>
        <v>#N/A</v>
      </c>
      <c r="K28" s="47" t="e">
        <f>VLOOKUP($A28,'v-baza'!$B$7:L$202,COLUMN('v-baza'!L:L)-1,FALSE)</f>
        <v>#N/A</v>
      </c>
    </row>
    <row r="29" spans="1:11">
      <c r="A29">
        <v>24</v>
      </c>
      <c r="B29" s="83" t="e">
        <f>VLOOKUP($A29,'v-baza'!$B$7:C$202,COLUMN('v-baza'!C:C)-1,FALSE)</f>
        <v>#N/A</v>
      </c>
      <c r="C29" s="83" t="e">
        <f>VLOOKUP($A29,'v-baza'!$B$7:D$202,COLUMN('v-baza'!D:D)-1,FALSE)</f>
        <v>#N/A</v>
      </c>
      <c r="D29" s="83" t="e">
        <f>VLOOKUP($A29,'v-baza'!$B$7:E$202,COLUMN('v-baza'!E:E)-1,FALSE)</f>
        <v>#N/A</v>
      </c>
      <c r="E29" s="83" t="e">
        <f>VLOOKUP($A29,'v-baza'!$B$7:F$202,COLUMN('v-baza'!F:F)-1,FALSE)</f>
        <v>#N/A</v>
      </c>
      <c r="F29" s="83" t="e">
        <f>VLOOKUP($A29,'v-baza'!$B$7:G$202,COLUMN('v-baza'!G:G)-1,FALSE)</f>
        <v>#N/A</v>
      </c>
      <c r="G29" s="83" t="e">
        <f>VLOOKUP($A29,'v-baza'!$B$7:H$202,COLUMN('v-baza'!H:H)-1,FALSE)</f>
        <v>#N/A</v>
      </c>
      <c r="H29" s="83" t="e">
        <f>VLOOKUP($A29,'v-baza'!$B$7:I$202,COLUMN('v-baza'!I:I)-1,FALSE)</f>
        <v>#N/A</v>
      </c>
      <c r="I29" t="e">
        <f>VLOOKUP($A29,'v-baza'!$B$7:J$202,COLUMN('v-baza'!J:J)-1,FALSE)</f>
        <v>#N/A</v>
      </c>
      <c r="J29" t="e">
        <f>VLOOKUP($A29,'v-baza'!$B$7:K$202,COLUMN('v-baza'!K:K)-1,FALSE)</f>
        <v>#N/A</v>
      </c>
      <c r="K29" s="47" t="e">
        <f>VLOOKUP($A29,'v-baza'!$B$7:L$202,COLUMN('v-baza'!L:L)-1,FALSE)</f>
        <v>#N/A</v>
      </c>
    </row>
    <row r="30" spans="1:11">
      <c r="A30">
        <v>25</v>
      </c>
      <c r="B30" s="83" t="e">
        <f>VLOOKUP($A30,'v-baza'!$B$7:C$202,COLUMN('v-baza'!C:C)-1,FALSE)</f>
        <v>#N/A</v>
      </c>
      <c r="C30" s="83" t="e">
        <f>VLOOKUP($A30,'v-baza'!$B$7:D$202,COLUMN('v-baza'!D:D)-1,FALSE)</f>
        <v>#N/A</v>
      </c>
      <c r="D30" s="83" t="e">
        <f>VLOOKUP($A30,'v-baza'!$B$7:E$202,COLUMN('v-baza'!E:E)-1,FALSE)</f>
        <v>#N/A</v>
      </c>
      <c r="E30" s="83" t="e">
        <f>VLOOKUP($A30,'v-baza'!$B$7:F$202,COLUMN('v-baza'!F:F)-1,FALSE)</f>
        <v>#N/A</v>
      </c>
      <c r="F30" s="83" t="e">
        <f>VLOOKUP($A30,'v-baza'!$B$7:G$202,COLUMN('v-baza'!G:G)-1,FALSE)</f>
        <v>#N/A</v>
      </c>
      <c r="G30" s="83" t="e">
        <f>VLOOKUP($A30,'v-baza'!$B$7:H$202,COLUMN('v-baza'!H:H)-1,FALSE)</f>
        <v>#N/A</v>
      </c>
      <c r="H30" s="83" t="e">
        <f>VLOOKUP($A30,'v-baza'!$B$7:I$202,COLUMN('v-baza'!I:I)-1,FALSE)</f>
        <v>#N/A</v>
      </c>
      <c r="I30" t="e">
        <f>VLOOKUP($A30,'v-baza'!$B$7:J$202,COLUMN('v-baza'!J:J)-1,FALSE)</f>
        <v>#N/A</v>
      </c>
      <c r="J30" t="e">
        <f>VLOOKUP($A30,'v-baza'!$B$7:K$202,COLUMN('v-baza'!K:K)-1,FALSE)</f>
        <v>#N/A</v>
      </c>
      <c r="K30" s="47" t="e">
        <f>VLOOKUP($A30,'v-baza'!$B$7:L$202,COLUMN('v-baza'!L:L)-1,FALSE)</f>
        <v>#N/A</v>
      </c>
    </row>
    <row r="31" spans="1:11">
      <c r="A31">
        <v>26</v>
      </c>
      <c r="B31" s="83" t="e">
        <f>VLOOKUP($A31,'v-baza'!$B$7:C$202,COLUMN('v-baza'!C:C)-1,FALSE)</f>
        <v>#N/A</v>
      </c>
      <c r="C31" s="83" t="e">
        <f>VLOOKUP($A31,'v-baza'!$B$7:D$202,COLUMN('v-baza'!D:D)-1,FALSE)</f>
        <v>#N/A</v>
      </c>
      <c r="D31" s="83" t="e">
        <f>VLOOKUP($A31,'v-baza'!$B$7:E$202,COLUMN('v-baza'!E:E)-1,FALSE)</f>
        <v>#N/A</v>
      </c>
      <c r="E31" s="83" t="e">
        <f>VLOOKUP($A31,'v-baza'!$B$7:F$202,COLUMN('v-baza'!F:F)-1,FALSE)</f>
        <v>#N/A</v>
      </c>
      <c r="F31" s="83" t="e">
        <f>VLOOKUP($A31,'v-baza'!$B$7:G$202,COLUMN('v-baza'!G:G)-1,FALSE)</f>
        <v>#N/A</v>
      </c>
      <c r="G31" s="83" t="e">
        <f>VLOOKUP($A31,'v-baza'!$B$7:H$202,COLUMN('v-baza'!H:H)-1,FALSE)</f>
        <v>#N/A</v>
      </c>
      <c r="H31" s="83" t="e">
        <f>VLOOKUP($A31,'v-baza'!$B$7:I$202,COLUMN('v-baza'!I:I)-1,FALSE)</f>
        <v>#N/A</v>
      </c>
      <c r="I31" t="e">
        <f>VLOOKUP($A31,'v-baza'!$B$7:J$202,COLUMN('v-baza'!J:J)-1,FALSE)</f>
        <v>#N/A</v>
      </c>
      <c r="J31" t="e">
        <f>VLOOKUP($A31,'v-baza'!$B$7:K$202,COLUMN('v-baza'!K:K)-1,FALSE)</f>
        <v>#N/A</v>
      </c>
      <c r="K31" s="47" t="e">
        <f>VLOOKUP($A31,'v-baza'!$B$7:L$202,COLUMN('v-baza'!L:L)-1,FALSE)</f>
        <v>#N/A</v>
      </c>
    </row>
    <row r="32" spans="1:11">
      <c r="A32">
        <v>27</v>
      </c>
      <c r="B32" s="83" t="e">
        <f>VLOOKUP($A32,'v-baza'!$B$7:C$202,COLUMN('v-baza'!C:C)-1,FALSE)</f>
        <v>#N/A</v>
      </c>
      <c r="C32" s="83" t="e">
        <f>VLOOKUP($A32,'v-baza'!$B$7:D$202,COLUMN('v-baza'!D:D)-1,FALSE)</f>
        <v>#N/A</v>
      </c>
      <c r="D32" s="83" t="e">
        <f>VLOOKUP($A32,'v-baza'!$B$7:E$202,COLUMN('v-baza'!E:E)-1,FALSE)</f>
        <v>#N/A</v>
      </c>
      <c r="E32" s="83" t="e">
        <f>VLOOKUP($A32,'v-baza'!$B$7:F$202,COLUMN('v-baza'!F:F)-1,FALSE)</f>
        <v>#N/A</v>
      </c>
      <c r="F32" s="83" t="e">
        <f>VLOOKUP($A32,'v-baza'!$B$7:G$202,COLUMN('v-baza'!G:G)-1,FALSE)</f>
        <v>#N/A</v>
      </c>
      <c r="G32" s="83" t="e">
        <f>VLOOKUP($A32,'v-baza'!$B$7:H$202,COLUMN('v-baza'!H:H)-1,FALSE)</f>
        <v>#N/A</v>
      </c>
      <c r="H32" s="83" t="e">
        <f>VLOOKUP($A32,'v-baza'!$B$7:I$202,COLUMN('v-baza'!I:I)-1,FALSE)</f>
        <v>#N/A</v>
      </c>
      <c r="I32" t="e">
        <f>VLOOKUP($A32,'v-baza'!$B$7:J$202,COLUMN('v-baza'!J:J)-1,FALSE)</f>
        <v>#N/A</v>
      </c>
      <c r="J32" t="e">
        <f>VLOOKUP($A32,'v-baza'!$B$7:K$202,COLUMN('v-baza'!K:K)-1,FALSE)</f>
        <v>#N/A</v>
      </c>
      <c r="K32" s="47" t="e">
        <f>VLOOKUP($A32,'v-baza'!$B$7:L$202,COLUMN('v-baza'!L:L)-1,FALSE)</f>
        <v>#N/A</v>
      </c>
    </row>
    <row r="33" spans="1:11">
      <c r="A33">
        <v>28</v>
      </c>
      <c r="B33" s="83" t="e">
        <f>VLOOKUP($A33,'v-baza'!$B$7:C$202,COLUMN('v-baza'!C:C)-1,FALSE)</f>
        <v>#N/A</v>
      </c>
      <c r="C33" s="83" t="e">
        <f>VLOOKUP($A33,'v-baza'!$B$7:D$202,COLUMN('v-baza'!D:D)-1,FALSE)</f>
        <v>#N/A</v>
      </c>
      <c r="D33" s="83" t="e">
        <f>VLOOKUP($A33,'v-baza'!$B$7:E$202,COLUMN('v-baza'!E:E)-1,FALSE)</f>
        <v>#N/A</v>
      </c>
      <c r="E33" s="83" t="e">
        <f>VLOOKUP($A33,'v-baza'!$B$7:F$202,COLUMN('v-baza'!F:F)-1,FALSE)</f>
        <v>#N/A</v>
      </c>
      <c r="F33" s="83" t="e">
        <f>VLOOKUP($A33,'v-baza'!$B$7:G$202,COLUMN('v-baza'!G:G)-1,FALSE)</f>
        <v>#N/A</v>
      </c>
      <c r="G33" s="83" t="e">
        <f>VLOOKUP($A33,'v-baza'!$B$7:H$202,COLUMN('v-baza'!H:H)-1,FALSE)</f>
        <v>#N/A</v>
      </c>
      <c r="H33" s="83" t="e">
        <f>VLOOKUP($A33,'v-baza'!$B$7:I$202,COLUMN('v-baza'!I:I)-1,FALSE)</f>
        <v>#N/A</v>
      </c>
      <c r="I33" t="e">
        <f>VLOOKUP($A33,'v-baza'!$B$7:J$202,COLUMN('v-baza'!J:J)-1,FALSE)</f>
        <v>#N/A</v>
      </c>
      <c r="J33" t="e">
        <f>VLOOKUP($A33,'v-baza'!$B$7:K$202,COLUMN('v-baza'!K:K)-1,FALSE)</f>
        <v>#N/A</v>
      </c>
      <c r="K33" s="47" t="e">
        <f>VLOOKUP($A33,'v-baza'!$B$7:L$202,COLUMN('v-baza'!L:L)-1,FALSE)</f>
        <v>#N/A</v>
      </c>
    </row>
    <row r="34" spans="1:11">
      <c r="A34">
        <v>29</v>
      </c>
      <c r="B34" s="83" t="e">
        <f>VLOOKUP($A34,'v-baza'!$B$7:C$202,COLUMN('v-baza'!C:C)-1,FALSE)</f>
        <v>#N/A</v>
      </c>
      <c r="C34" s="83" t="e">
        <f>VLOOKUP($A34,'v-baza'!$B$7:D$202,COLUMN('v-baza'!D:D)-1,FALSE)</f>
        <v>#N/A</v>
      </c>
      <c r="D34" s="83" t="e">
        <f>VLOOKUP($A34,'v-baza'!$B$7:E$202,COLUMN('v-baza'!E:E)-1,FALSE)</f>
        <v>#N/A</v>
      </c>
      <c r="E34" s="83" t="e">
        <f>VLOOKUP($A34,'v-baza'!$B$7:F$202,COLUMN('v-baza'!F:F)-1,FALSE)</f>
        <v>#N/A</v>
      </c>
      <c r="F34" s="83" t="e">
        <f>VLOOKUP($A34,'v-baza'!$B$7:G$202,COLUMN('v-baza'!G:G)-1,FALSE)</f>
        <v>#N/A</v>
      </c>
      <c r="G34" s="83" t="e">
        <f>VLOOKUP($A34,'v-baza'!$B$7:H$202,COLUMN('v-baza'!H:H)-1,FALSE)</f>
        <v>#N/A</v>
      </c>
      <c r="H34" s="83" t="e">
        <f>VLOOKUP($A34,'v-baza'!$B$7:I$202,COLUMN('v-baza'!I:I)-1,FALSE)</f>
        <v>#N/A</v>
      </c>
      <c r="I34" t="e">
        <f>VLOOKUP($A34,'v-baza'!$B$7:J$202,COLUMN('v-baza'!J:J)-1,FALSE)</f>
        <v>#N/A</v>
      </c>
      <c r="J34" t="e">
        <f>VLOOKUP($A34,'v-baza'!$B$7:K$202,COLUMN('v-baza'!K:K)-1,FALSE)</f>
        <v>#N/A</v>
      </c>
      <c r="K34" s="47" t="e">
        <f>VLOOKUP($A34,'v-baza'!$B$7:L$202,COLUMN('v-baza'!L:L)-1,FALSE)</f>
        <v>#N/A</v>
      </c>
    </row>
    <row r="35" spans="1:11">
      <c r="A35">
        <v>30</v>
      </c>
      <c r="B35" s="83" t="e">
        <f>VLOOKUP($A35,'v-baza'!$B$7:C$202,COLUMN('v-baza'!C:C)-1,FALSE)</f>
        <v>#N/A</v>
      </c>
      <c r="C35" s="83" t="e">
        <f>VLOOKUP($A35,'v-baza'!$B$7:D$202,COLUMN('v-baza'!D:D)-1,FALSE)</f>
        <v>#N/A</v>
      </c>
      <c r="D35" s="83" t="e">
        <f>VLOOKUP($A35,'v-baza'!$B$7:E$202,COLUMN('v-baza'!E:E)-1,FALSE)</f>
        <v>#N/A</v>
      </c>
      <c r="E35" s="83" t="e">
        <f>VLOOKUP($A35,'v-baza'!$B$7:F$202,COLUMN('v-baza'!F:F)-1,FALSE)</f>
        <v>#N/A</v>
      </c>
      <c r="F35" s="83" t="e">
        <f>VLOOKUP($A35,'v-baza'!$B$7:G$202,COLUMN('v-baza'!G:G)-1,FALSE)</f>
        <v>#N/A</v>
      </c>
      <c r="G35" s="83" t="e">
        <f>VLOOKUP($A35,'v-baza'!$B$7:H$202,COLUMN('v-baza'!H:H)-1,FALSE)</f>
        <v>#N/A</v>
      </c>
      <c r="H35" s="83" t="e">
        <f>VLOOKUP($A35,'v-baza'!$B$7:I$202,COLUMN('v-baza'!I:I)-1,FALSE)</f>
        <v>#N/A</v>
      </c>
      <c r="I35" t="e">
        <f>VLOOKUP($A35,'v-baza'!$B$7:J$202,COLUMN('v-baza'!J:J)-1,FALSE)</f>
        <v>#N/A</v>
      </c>
      <c r="J35" t="e">
        <f>VLOOKUP($A35,'v-baza'!$B$7:K$202,COLUMN('v-baza'!K:K)-1,FALSE)</f>
        <v>#N/A</v>
      </c>
      <c r="K35" s="47" t="e">
        <f>VLOOKUP($A35,'v-baza'!$B$7:L$202,COLUMN('v-baza'!L:L)-1,FALSE)</f>
        <v>#N/A</v>
      </c>
    </row>
    <row r="36" spans="1:11">
      <c r="A36">
        <v>31</v>
      </c>
      <c r="B36" s="83" t="e">
        <f>VLOOKUP($A36,'v-baza'!$B$7:C$202,COLUMN('v-baza'!C:C)-1,FALSE)</f>
        <v>#N/A</v>
      </c>
      <c r="C36" s="83" t="e">
        <f>VLOOKUP($A36,'v-baza'!$B$7:D$202,COLUMN('v-baza'!D:D)-1,FALSE)</f>
        <v>#N/A</v>
      </c>
      <c r="D36" s="83" t="e">
        <f>VLOOKUP($A36,'v-baza'!$B$7:E$202,COLUMN('v-baza'!E:E)-1,FALSE)</f>
        <v>#N/A</v>
      </c>
      <c r="E36" s="83" t="e">
        <f>VLOOKUP($A36,'v-baza'!$B$7:F$202,COLUMN('v-baza'!F:F)-1,FALSE)</f>
        <v>#N/A</v>
      </c>
      <c r="F36" s="83" t="e">
        <f>VLOOKUP($A36,'v-baza'!$B$7:G$202,COLUMN('v-baza'!G:G)-1,FALSE)</f>
        <v>#N/A</v>
      </c>
      <c r="G36" s="83" t="e">
        <f>VLOOKUP($A36,'v-baza'!$B$7:H$202,COLUMN('v-baza'!H:H)-1,FALSE)</f>
        <v>#N/A</v>
      </c>
      <c r="H36" s="83" t="e">
        <f>VLOOKUP($A36,'v-baza'!$B$7:I$202,COLUMN('v-baza'!I:I)-1,FALSE)</f>
        <v>#N/A</v>
      </c>
      <c r="I36" t="e">
        <f>VLOOKUP($A36,'v-baza'!$B$7:J$202,COLUMN('v-baza'!J:J)-1,FALSE)</f>
        <v>#N/A</v>
      </c>
      <c r="J36" t="e">
        <f>VLOOKUP($A36,'v-baza'!$B$7:K$202,COLUMN('v-baza'!K:K)-1,FALSE)</f>
        <v>#N/A</v>
      </c>
      <c r="K36" s="47" t="e">
        <f>VLOOKUP($A36,'v-baza'!$B$7:L$202,COLUMN('v-baza'!L:L)-1,FALSE)</f>
        <v>#N/A</v>
      </c>
    </row>
    <row r="37" spans="1:11">
      <c r="A37">
        <v>32</v>
      </c>
      <c r="B37" s="83" t="e">
        <f>VLOOKUP($A37,'v-baza'!$B$7:C$202,COLUMN('v-baza'!C:C)-1,FALSE)</f>
        <v>#N/A</v>
      </c>
      <c r="C37" s="83" t="e">
        <f>VLOOKUP($A37,'v-baza'!$B$7:D$202,COLUMN('v-baza'!D:D)-1,FALSE)</f>
        <v>#N/A</v>
      </c>
      <c r="D37" s="83" t="e">
        <f>VLOOKUP($A37,'v-baza'!$B$7:E$202,COLUMN('v-baza'!E:E)-1,FALSE)</f>
        <v>#N/A</v>
      </c>
      <c r="E37" s="83" t="e">
        <f>VLOOKUP($A37,'v-baza'!$B$7:F$202,COLUMN('v-baza'!F:F)-1,FALSE)</f>
        <v>#N/A</v>
      </c>
      <c r="F37" s="83" t="e">
        <f>VLOOKUP($A37,'v-baza'!$B$7:G$202,COLUMN('v-baza'!G:G)-1,FALSE)</f>
        <v>#N/A</v>
      </c>
      <c r="G37" s="83" t="e">
        <f>VLOOKUP($A37,'v-baza'!$B$7:H$202,COLUMN('v-baza'!H:H)-1,FALSE)</f>
        <v>#N/A</v>
      </c>
      <c r="H37" s="83" t="e">
        <f>VLOOKUP($A37,'v-baza'!$B$7:I$202,COLUMN('v-baza'!I:I)-1,FALSE)</f>
        <v>#N/A</v>
      </c>
      <c r="I37" t="e">
        <f>VLOOKUP($A37,'v-baza'!$B$7:J$202,COLUMN('v-baza'!J:J)-1,FALSE)</f>
        <v>#N/A</v>
      </c>
      <c r="J37" t="e">
        <f>VLOOKUP($A37,'v-baza'!$B$7:K$202,COLUMN('v-baza'!K:K)-1,FALSE)</f>
        <v>#N/A</v>
      </c>
      <c r="K37" s="47" t="e">
        <f>VLOOKUP($A37,'v-baza'!$B$7:L$202,COLUMN('v-baza'!L:L)-1,FALSE)</f>
        <v>#N/A</v>
      </c>
    </row>
    <row r="38" spans="1:11">
      <c r="A38">
        <v>33</v>
      </c>
      <c r="B38" s="83" t="e">
        <f>VLOOKUP($A38,'v-baza'!$B$7:C$202,COLUMN('v-baza'!C:C)-1,FALSE)</f>
        <v>#N/A</v>
      </c>
      <c r="C38" s="83" t="e">
        <f>VLOOKUP($A38,'v-baza'!$B$7:D$202,COLUMN('v-baza'!D:D)-1,FALSE)</f>
        <v>#N/A</v>
      </c>
      <c r="D38" s="83" t="e">
        <f>VLOOKUP($A38,'v-baza'!$B$7:E$202,COLUMN('v-baza'!E:E)-1,FALSE)</f>
        <v>#N/A</v>
      </c>
      <c r="E38" s="83" t="e">
        <f>VLOOKUP($A38,'v-baza'!$B$7:F$202,COLUMN('v-baza'!F:F)-1,FALSE)</f>
        <v>#N/A</v>
      </c>
      <c r="F38" s="83" t="e">
        <f>VLOOKUP($A38,'v-baza'!$B$7:G$202,COLUMN('v-baza'!G:G)-1,FALSE)</f>
        <v>#N/A</v>
      </c>
      <c r="G38" s="83" t="e">
        <f>VLOOKUP($A38,'v-baza'!$B$7:H$202,COLUMN('v-baza'!H:H)-1,FALSE)</f>
        <v>#N/A</v>
      </c>
      <c r="H38" s="83" t="e">
        <f>VLOOKUP($A38,'v-baza'!$B$7:I$202,COLUMN('v-baza'!I:I)-1,FALSE)</f>
        <v>#N/A</v>
      </c>
      <c r="I38" t="e">
        <f>VLOOKUP($A38,'v-baza'!$B$7:J$202,COLUMN('v-baza'!J:J)-1,FALSE)</f>
        <v>#N/A</v>
      </c>
      <c r="J38" t="e">
        <f>VLOOKUP($A38,'v-baza'!$B$7:K$202,COLUMN('v-baza'!K:K)-1,FALSE)</f>
        <v>#N/A</v>
      </c>
      <c r="K38" s="47" t="e">
        <f>VLOOKUP($A38,'v-baza'!$B$7:L$202,COLUMN('v-baza'!L:L)-1,FALSE)</f>
        <v>#N/A</v>
      </c>
    </row>
    <row r="39" spans="1:11">
      <c r="A39">
        <v>34</v>
      </c>
      <c r="B39" s="83" t="e">
        <f>VLOOKUP($A39,'v-baza'!$B$7:C$202,COLUMN('v-baza'!C:C)-1,FALSE)</f>
        <v>#N/A</v>
      </c>
      <c r="C39" s="83" t="e">
        <f>VLOOKUP($A39,'v-baza'!$B$7:D$202,COLUMN('v-baza'!D:D)-1,FALSE)</f>
        <v>#N/A</v>
      </c>
      <c r="D39" s="83" t="e">
        <f>VLOOKUP($A39,'v-baza'!$B$7:E$202,COLUMN('v-baza'!E:E)-1,FALSE)</f>
        <v>#N/A</v>
      </c>
      <c r="E39" s="83" t="e">
        <f>VLOOKUP($A39,'v-baza'!$B$7:F$202,COLUMN('v-baza'!F:F)-1,FALSE)</f>
        <v>#N/A</v>
      </c>
      <c r="F39" s="83" t="e">
        <f>VLOOKUP($A39,'v-baza'!$B$7:G$202,COLUMN('v-baza'!G:G)-1,FALSE)</f>
        <v>#N/A</v>
      </c>
      <c r="G39" s="83" t="e">
        <f>VLOOKUP($A39,'v-baza'!$B$7:H$202,COLUMN('v-baza'!H:H)-1,FALSE)</f>
        <v>#N/A</v>
      </c>
      <c r="H39" s="83" t="e">
        <f>VLOOKUP($A39,'v-baza'!$B$7:I$202,COLUMN('v-baza'!I:I)-1,FALSE)</f>
        <v>#N/A</v>
      </c>
      <c r="I39" t="e">
        <f>VLOOKUP($A39,'v-baza'!$B$7:J$202,COLUMN('v-baza'!J:J)-1,FALSE)</f>
        <v>#N/A</v>
      </c>
      <c r="J39" t="e">
        <f>VLOOKUP($A39,'v-baza'!$B$7:K$202,COLUMN('v-baza'!K:K)-1,FALSE)</f>
        <v>#N/A</v>
      </c>
      <c r="K39" s="47" t="e">
        <f>VLOOKUP($A39,'v-baza'!$B$7:L$202,COLUMN('v-baza'!L:L)-1,FALSE)</f>
        <v>#N/A</v>
      </c>
    </row>
    <row r="40" spans="1:11">
      <c r="A40">
        <v>35</v>
      </c>
      <c r="B40" s="83" t="e">
        <f>VLOOKUP($A40,'v-baza'!$B$7:C$202,COLUMN('v-baza'!C:C)-1,FALSE)</f>
        <v>#N/A</v>
      </c>
      <c r="C40" s="83" t="e">
        <f>VLOOKUP($A40,'v-baza'!$B$7:D$202,COLUMN('v-baza'!D:D)-1,FALSE)</f>
        <v>#N/A</v>
      </c>
      <c r="D40" s="83" t="e">
        <f>VLOOKUP($A40,'v-baza'!$B$7:E$202,COLUMN('v-baza'!E:E)-1,FALSE)</f>
        <v>#N/A</v>
      </c>
      <c r="E40" s="83" t="e">
        <f>VLOOKUP($A40,'v-baza'!$B$7:F$202,COLUMN('v-baza'!F:F)-1,FALSE)</f>
        <v>#N/A</v>
      </c>
      <c r="F40" s="83" t="e">
        <f>VLOOKUP($A40,'v-baza'!$B$7:G$202,COLUMN('v-baza'!G:G)-1,FALSE)</f>
        <v>#N/A</v>
      </c>
      <c r="G40" s="83" t="e">
        <f>VLOOKUP($A40,'v-baza'!$B$7:H$202,COLUMN('v-baza'!H:H)-1,FALSE)</f>
        <v>#N/A</v>
      </c>
      <c r="H40" s="83" t="e">
        <f>VLOOKUP($A40,'v-baza'!$B$7:I$202,COLUMN('v-baza'!I:I)-1,FALSE)</f>
        <v>#N/A</v>
      </c>
      <c r="I40" t="e">
        <f>VLOOKUP($A40,'v-baza'!$B$7:J$202,COLUMN('v-baza'!J:J)-1,FALSE)</f>
        <v>#N/A</v>
      </c>
      <c r="J40" t="e">
        <f>VLOOKUP($A40,'v-baza'!$B$7:K$202,COLUMN('v-baza'!K:K)-1,FALSE)</f>
        <v>#N/A</v>
      </c>
      <c r="K40" s="47" t="e">
        <f>VLOOKUP($A40,'v-baza'!$B$7:L$202,COLUMN('v-baza'!L:L)-1,FALSE)</f>
        <v>#N/A</v>
      </c>
    </row>
    <row r="41" spans="1:11">
      <c r="A41">
        <v>36</v>
      </c>
      <c r="B41" s="83" t="e">
        <f>VLOOKUP($A41,'v-baza'!$B$7:C$202,COLUMN('v-baza'!C:C)-1,FALSE)</f>
        <v>#N/A</v>
      </c>
      <c r="C41" s="83" t="e">
        <f>VLOOKUP($A41,'v-baza'!$B$7:D$202,COLUMN('v-baza'!D:D)-1,FALSE)</f>
        <v>#N/A</v>
      </c>
      <c r="D41" s="83" t="e">
        <f>VLOOKUP($A41,'v-baza'!$B$7:E$202,COLUMN('v-baza'!E:E)-1,FALSE)</f>
        <v>#N/A</v>
      </c>
      <c r="E41" s="83" t="e">
        <f>VLOOKUP($A41,'v-baza'!$B$7:F$202,COLUMN('v-baza'!F:F)-1,FALSE)</f>
        <v>#N/A</v>
      </c>
      <c r="F41" s="83" t="e">
        <f>VLOOKUP($A41,'v-baza'!$B$7:G$202,COLUMN('v-baza'!G:G)-1,FALSE)</f>
        <v>#N/A</v>
      </c>
      <c r="G41" s="83" t="e">
        <f>VLOOKUP($A41,'v-baza'!$B$7:H$202,COLUMN('v-baza'!H:H)-1,FALSE)</f>
        <v>#N/A</v>
      </c>
      <c r="H41" s="83" t="e">
        <f>VLOOKUP($A41,'v-baza'!$B$7:I$202,COLUMN('v-baza'!I:I)-1,FALSE)</f>
        <v>#N/A</v>
      </c>
      <c r="I41" t="e">
        <f>VLOOKUP($A41,'v-baza'!$B$7:J$202,COLUMN('v-baza'!J:J)-1,FALSE)</f>
        <v>#N/A</v>
      </c>
      <c r="J41" t="e">
        <f>VLOOKUP($A41,'v-baza'!$B$7:K$202,COLUMN('v-baza'!K:K)-1,FALSE)</f>
        <v>#N/A</v>
      </c>
      <c r="K41" s="47" t="e">
        <f>VLOOKUP($A41,'v-baza'!$B$7:L$202,COLUMN('v-baza'!L:L)-1,FALSE)</f>
        <v>#N/A</v>
      </c>
    </row>
    <row r="42" spans="1:11">
      <c r="A42">
        <v>37</v>
      </c>
      <c r="B42" s="83" t="e">
        <f>VLOOKUP($A42,'v-baza'!$B$7:C$202,COLUMN('v-baza'!C:C)-1,FALSE)</f>
        <v>#N/A</v>
      </c>
      <c r="C42" s="83" t="e">
        <f>VLOOKUP($A42,'v-baza'!$B$7:D$202,COLUMN('v-baza'!D:D)-1,FALSE)</f>
        <v>#N/A</v>
      </c>
      <c r="D42" s="83" t="e">
        <f>VLOOKUP($A42,'v-baza'!$B$7:E$202,COLUMN('v-baza'!E:E)-1,FALSE)</f>
        <v>#N/A</v>
      </c>
      <c r="E42" s="83" t="e">
        <f>VLOOKUP($A42,'v-baza'!$B$7:F$202,COLUMN('v-baza'!F:F)-1,FALSE)</f>
        <v>#N/A</v>
      </c>
      <c r="F42" s="83" t="e">
        <f>VLOOKUP($A42,'v-baza'!$B$7:G$202,COLUMN('v-baza'!G:G)-1,FALSE)</f>
        <v>#N/A</v>
      </c>
      <c r="G42" s="83" t="e">
        <f>VLOOKUP($A42,'v-baza'!$B$7:H$202,COLUMN('v-baza'!H:H)-1,FALSE)</f>
        <v>#N/A</v>
      </c>
      <c r="H42" s="83" t="e">
        <f>VLOOKUP($A42,'v-baza'!$B$7:I$202,COLUMN('v-baza'!I:I)-1,FALSE)</f>
        <v>#N/A</v>
      </c>
      <c r="I42" t="e">
        <f>VLOOKUP($A42,'v-baza'!$B$7:J$202,COLUMN('v-baza'!J:J)-1,FALSE)</f>
        <v>#N/A</v>
      </c>
      <c r="J42" t="e">
        <f>VLOOKUP($A42,'v-baza'!$B$7:K$202,COLUMN('v-baza'!K:K)-1,FALSE)</f>
        <v>#N/A</v>
      </c>
      <c r="K42" s="47" t="e">
        <f>VLOOKUP($A42,'v-baza'!$B$7:L$202,COLUMN('v-baza'!L:L)-1,FALSE)</f>
        <v>#N/A</v>
      </c>
    </row>
    <row r="43" spans="1:11">
      <c r="A43">
        <v>38</v>
      </c>
      <c r="B43" s="83" t="e">
        <f>VLOOKUP($A43,'v-baza'!$B$7:C$202,COLUMN('v-baza'!C:C)-1,FALSE)</f>
        <v>#N/A</v>
      </c>
      <c r="C43" s="83" t="e">
        <f>VLOOKUP($A43,'v-baza'!$B$7:D$202,COLUMN('v-baza'!D:D)-1,FALSE)</f>
        <v>#N/A</v>
      </c>
      <c r="D43" s="83" t="e">
        <f>VLOOKUP($A43,'v-baza'!$B$7:E$202,COLUMN('v-baza'!E:E)-1,FALSE)</f>
        <v>#N/A</v>
      </c>
      <c r="E43" s="83" t="e">
        <f>VLOOKUP($A43,'v-baza'!$B$7:F$202,COLUMN('v-baza'!F:F)-1,FALSE)</f>
        <v>#N/A</v>
      </c>
      <c r="F43" s="83" t="e">
        <f>VLOOKUP($A43,'v-baza'!$B$7:G$202,COLUMN('v-baza'!G:G)-1,FALSE)</f>
        <v>#N/A</v>
      </c>
      <c r="G43" s="83" t="e">
        <f>VLOOKUP($A43,'v-baza'!$B$7:H$202,COLUMN('v-baza'!H:H)-1,FALSE)</f>
        <v>#N/A</v>
      </c>
      <c r="H43" s="83" t="e">
        <f>VLOOKUP($A43,'v-baza'!$B$7:I$202,COLUMN('v-baza'!I:I)-1,FALSE)</f>
        <v>#N/A</v>
      </c>
      <c r="I43" t="e">
        <f>VLOOKUP($A43,'v-baza'!$B$7:J$202,COLUMN('v-baza'!J:J)-1,FALSE)</f>
        <v>#N/A</v>
      </c>
      <c r="J43" t="e">
        <f>VLOOKUP($A43,'v-baza'!$B$7:K$202,COLUMN('v-baza'!K:K)-1,FALSE)</f>
        <v>#N/A</v>
      </c>
      <c r="K43" s="47" t="e">
        <f>VLOOKUP($A43,'v-baza'!$B$7:L$202,COLUMN('v-baza'!L:L)-1,FALSE)</f>
        <v>#N/A</v>
      </c>
    </row>
    <row r="44" spans="1:11">
      <c r="A44">
        <v>39</v>
      </c>
      <c r="B44" s="83" t="e">
        <f>VLOOKUP($A44,'v-baza'!$B$7:C$202,COLUMN('v-baza'!C:C)-1,FALSE)</f>
        <v>#N/A</v>
      </c>
      <c r="C44" s="83" t="e">
        <f>VLOOKUP($A44,'v-baza'!$B$7:D$202,COLUMN('v-baza'!D:D)-1,FALSE)</f>
        <v>#N/A</v>
      </c>
      <c r="D44" s="83" t="e">
        <f>VLOOKUP($A44,'v-baza'!$B$7:E$202,COLUMN('v-baza'!E:E)-1,FALSE)</f>
        <v>#N/A</v>
      </c>
      <c r="E44" s="83" t="e">
        <f>VLOOKUP($A44,'v-baza'!$B$7:F$202,COLUMN('v-baza'!F:F)-1,FALSE)</f>
        <v>#N/A</v>
      </c>
      <c r="F44" s="83" t="e">
        <f>VLOOKUP($A44,'v-baza'!$B$7:G$202,COLUMN('v-baza'!G:G)-1,FALSE)</f>
        <v>#N/A</v>
      </c>
      <c r="G44" s="83" t="e">
        <f>VLOOKUP($A44,'v-baza'!$B$7:H$202,COLUMN('v-baza'!H:H)-1,FALSE)</f>
        <v>#N/A</v>
      </c>
      <c r="H44" s="83" t="e">
        <f>VLOOKUP($A44,'v-baza'!$B$7:I$202,COLUMN('v-baza'!I:I)-1,FALSE)</f>
        <v>#N/A</v>
      </c>
      <c r="I44" t="e">
        <f>VLOOKUP($A44,'v-baza'!$B$7:J$202,COLUMN('v-baza'!J:J)-1,FALSE)</f>
        <v>#N/A</v>
      </c>
      <c r="J44" t="e">
        <f>VLOOKUP($A44,'v-baza'!$B$7:K$202,COLUMN('v-baza'!K:K)-1,FALSE)</f>
        <v>#N/A</v>
      </c>
      <c r="K44" s="47" t="e">
        <f>VLOOKUP($A44,'v-baza'!$B$7:L$202,COLUMN('v-baza'!L:L)-1,FALSE)</f>
        <v>#N/A</v>
      </c>
    </row>
    <row r="45" spans="1:11">
      <c r="A45">
        <v>40</v>
      </c>
      <c r="B45" s="83" t="e">
        <f>VLOOKUP($A45,'v-baza'!$B$7:C$202,COLUMN('v-baza'!C:C)-1,FALSE)</f>
        <v>#N/A</v>
      </c>
      <c r="C45" s="83" t="e">
        <f>VLOOKUP($A45,'v-baza'!$B$7:D$202,COLUMN('v-baza'!D:D)-1,FALSE)</f>
        <v>#N/A</v>
      </c>
      <c r="D45" s="83" t="e">
        <f>VLOOKUP($A45,'v-baza'!$B$7:E$202,COLUMN('v-baza'!E:E)-1,FALSE)</f>
        <v>#N/A</v>
      </c>
      <c r="E45" s="83" t="e">
        <f>VLOOKUP($A45,'v-baza'!$B$7:F$202,COLUMN('v-baza'!F:F)-1,FALSE)</f>
        <v>#N/A</v>
      </c>
      <c r="F45" s="83" t="e">
        <f>VLOOKUP($A45,'v-baza'!$B$7:G$202,COLUMN('v-baza'!G:G)-1,FALSE)</f>
        <v>#N/A</v>
      </c>
      <c r="G45" s="83" t="e">
        <f>VLOOKUP($A45,'v-baza'!$B$7:H$202,COLUMN('v-baza'!H:H)-1,FALSE)</f>
        <v>#N/A</v>
      </c>
      <c r="H45" s="83" t="e">
        <f>VLOOKUP($A45,'v-baza'!$B$7:I$202,COLUMN('v-baza'!I:I)-1,FALSE)</f>
        <v>#N/A</v>
      </c>
      <c r="I45" t="e">
        <f>VLOOKUP($A45,'v-baza'!$B$7:J$202,COLUMN('v-baza'!J:J)-1,FALSE)</f>
        <v>#N/A</v>
      </c>
      <c r="J45" t="e">
        <f>VLOOKUP($A45,'v-baza'!$B$7:K$202,COLUMN('v-baza'!K:K)-1,FALSE)</f>
        <v>#N/A</v>
      </c>
      <c r="K45" s="47" t="e">
        <f>VLOOKUP($A45,'v-baza'!$B$7:L$202,COLUMN('v-baza'!L:L)-1,FALSE)</f>
        <v>#N/A</v>
      </c>
    </row>
    <row r="46" spans="1:11">
      <c r="A46">
        <v>41</v>
      </c>
      <c r="B46" s="83" t="e">
        <f>VLOOKUP($A46,'v-baza'!$B$7:C$202,COLUMN('v-baza'!C:C)-1,FALSE)</f>
        <v>#N/A</v>
      </c>
      <c r="C46" s="83" t="e">
        <f>VLOOKUP($A46,'v-baza'!$B$7:D$202,COLUMN('v-baza'!D:D)-1,FALSE)</f>
        <v>#N/A</v>
      </c>
      <c r="D46" s="83" t="e">
        <f>VLOOKUP($A46,'v-baza'!$B$7:E$202,COLUMN('v-baza'!E:E)-1,FALSE)</f>
        <v>#N/A</v>
      </c>
      <c r="E46" s="83" t="e">
        <f>VLOOKUP($A46,'v-baza'!$B$7:F$202,COLUMN('v-baza'!F:F)-1,FALSE)</f>
        <v>#N/A</v>
      </c>
      <c r="F46" s="83" t="e">
        <f>VLOOKUP($A46,'v-baza'!$B$7:G$202,COLUMN('v-baza'!G:G)-1,FALSE)</f>
        <v>#N/A</v>
      </c>
      <c r="G46" s="83" t="e">
        <f>VLOOKUP($A46,'v-baza'!$B$7:H$202,COLUMN('v-baza'!H:H)-1,FALSE)</f>
        <v>#N/A</v>
      </c>
      <c r="H46" s="83" t="e">
        <f>VLOOKUP($A46,'v-baza'!$B$7:I$202,COLUMN('v-baza'!I:I)-1,FALSE)</f>
        <v>#N/A</v>
      </c>
      <c r="I46" t="e">
        <f>VLOOKUP($A46,'v-baza'!$B$7:J$202,COLUMN('v-baza'!J:J)-1,FALSE)</f>
        <v>#N/A</v>
      </c>
      <c r="J46" t="e">
        <f>VLOOKUP($A46,'v-baza'!$B$7:K$202,COLUMN('v-baza'!K:K)-1,FALSE)</f>
        <v>#N/A</v>
      </c>
      <c r="K46" s="47" t="e">
        <f>VLOOKUP($A46,'v-baza'!$B$7:L$202,COLUMN('v-baza'!L:L)-1,FALSE)</f>
        <v>#N/A</v>
      </c>
    </row>
    <row r="47" spans="1:11">
      <c r="A47">
        <v>42</v>
      </c>
      <c r="B47" s="83" t="e">
        <f>VLOOKUP($A47,'v-baza'!$B$7:C$202,COLUMN('v-baza'!C:C)-1,FALSE)</f>
        <v>#N/A</v>
      </c>
      <c r="C47" s="83" t="e">
        <f>VLOOKUP($A47,'v-baza'!$B$7:D$202,COLUMN('v-baza'!D:D)-1,FALSE)</f>
        <v>#N/A</v>
      </c>
      <c r="D47" s="83" t="e">
        <f>VLOOKUP($A47,'v-baza'!$B$7:E$202,COLUMN('v-baza'!E:E)-1,FALSE)</f>
        <v>#N/A</v>
      </c>
      <c r="E47" s="83" t="e">
        <f>VLOOKUP($A47,'v-baza'!$B$7:F$202,COLUMN('v-baza'!F:F)-1,FALSE)</f>
        <v>#N/A</v>
      </c>
      <c r="F47" s="83" t="e">
        <f>VLOOKUP($A47,'v-baza'!$B$7:G$202,COLUMN('v-baza'!G:G)-1,FALSE)</f>
        <v>#N/A</v>
      </c>
      <c r="G47" s="83" t="e">
        <f>VLOOKUP($A47,'v-baza'!$B$7:H$202,COLUMN('v-baza'!H:H)-1,FALSE)</f>
        <v>#N/A</v>
      </c>
      <c r="H47" s="83" t="e">
        <f>VLOOKUP($A47,'v-baza'!$B$7:I$202,COLUMN('v-baza'!I:I)-1,FALSE)</f>
        <v>#N/A</v>
      </c>
      <c r="I47" t="e">
        <f>VLOOKUP($A47,'v-baza'!$B$7:J$202,COLUMN('v-baza'!J:J)-1,FALSE)</f>
        <v>#N/A</v>
      </c>
      <c r="J47" t="e">
        <f>VLOOKUP($A47,'v-baza'!$B$7:K$202,COLUMN('v-baza'!K:K)-1,FALSE)</f>
        <v>#N/A</v>
      </c>
      <c r="K47" s="47" t="e">
        <f>VLOOKUP($A47,'v-baza'!$B$7:L$202,COLUMN('v-baza'!L:L)-1,FALSE)</f>
        <v>#N/A</v>
      </c>
    </row>
    <row r="48" spans="1:11">
      <c r="A48">
        <v>43</v>
      </c>
      <c r="B48" s="83" t="e">
        <f>VLOOKUP($A48,'v-baza'!$B$7:C$202,COLUMN('v-baza'!C:C)-1,FALSE)</f>
        <v>#N/A</v>
      </c>
      <c r="C48" s="83" t="e">
        <f>VLOOKUP($A48,'v-baza'!$B$7:D$202,COLUMN('v-baza'!D:D)-1,FALSE)</f>
        <v>#N/A</v>
      </c>
      <c r="D48" s="83" t="e">
        <f>VLOOKUP($A48,'v-baza'!$B$7:E$202,COLUMN('v-baza'!E:E)-1,FALSE)</f>
        <v>#N/A</v>
      </c>
      <c r="E48" s="83" t="e">
        <f>VLOOKUP($A48,'v-baza'!$B$7:F$202,COLUMN('v-baza'!F:F)-1,FALSE)</f>
        <v>#N/A</v>
      </c>
      <c r="F48" s="83" t="e">
        <f>VLOOKUP($A48,'v-baza'!$B$7:G$202,COLUMN('v-baza'!G:G)-1,FALSE)</f>
        <v>#N/A</v>
      </c>
      <c r="G48" s="83" t="e">
        <f>VLOOKUP($A48,'v-baza'!$B$7:H$202,COLUMN('v-baza'!H:H)-1,FALSE)</f>
        <v>#N/A</v>
      </c>
      <c r="H48" s="83" t="e">
        <f>VLOOKUP($A48,'v-baza'!$B$7:I$202,COLUMN('v-baza'!I:I)-1,FALSE)</f>
        <v>#N/A</v>
      </c>
      <c r="I48" t="e">
        <f>VLOOKUP($A48,'v-baza'!$B$7:J$202,COLUMN('v-baza'!J:J)-1,FALSE)</f>
        <v>#N/A</v>
      </c>
      <c r="J48" t="e">
        <f>VLOOKUP($A48,'v-baza'!$B$7:K$202,COLUMN('v-baza'!K:K)-1,FALSE)</f>
        <v>#N/A</v>
      </c>
      <c r="K48" s="47" t="e">
        <f>VLOOKUP($A48,'v-baza'!$B$7:L$202,COLUMN('v-baza'!L:L)-1,FALSE)</f>
        <v>#N/A</v>
      </c>
    </row>
    <row r="49" spans="1:11">
      <c r="A49">
        <v>44</v>
      </c>
      <c r="B49" s="83" t="e">
        <f>VLOOKUP($A49,'v-baza'!$B$7:C$202,COLUMN('v-baza'!C:C)-1,FALSE)</f>
        <v>#N/A</v>
      </c>
      <c r="C49" s="83" t="e">
        <f>VLOOKUP($A49,'v-baza'!$B$7:D$202,COLUMN('v-baza'!D:D)-1,FALSE)</f>
        <v>#N/A</v>
      </c>
      <c r="D49" s="83" t="e">
        <f>VLOOKUP($A49,'v-baza'!$B$7:E$202,COLUMN('v-baza'!E:E)-1,FALSE)</f>
        <v>#N/A</v>
      </c>
      <c r="E49" s="83" t="e">
        <f>VLOOKUP($A49,'v-baza'!$B$7:F$202,COLUMN('v-baza'!F:F)-1,FALSE)</f>
        <v>#N/A</v>
      </c>
      <c r="F49" s="83" t="e">
        <f>VLOOKUP($A49,'v-baza'!$B$7:G$202,COLUMN('v-baza'!G:G)-1,FALSE)</f>
        <v>#N/A</v>
      </c>
      <c r="G49" s="83" t="e">
        <f>VLOOKUP($A49,'v-baza'!$B$7:H$202,COLUMN('v-baza'!H:H)-1,FALSE)</f>
        <v>#N/A</v>
      </c>
      <c r="H49" s="83" t="e">
        <f>VLOOKUP($A49,'v-baza'!$B$7:I$202,COLUMN('v-baza'!I:I)-1,FALSE)</f>
        <v>#N/A</v>
      </c>
      <c r="I49" t="e">
        <f>VLOOKUP($A49,'v-baza'!$B$7:J$202,COLUMN('v-baza'!J:J)-1,FALSE)</f>
        <v>#N/A</v>
      </c>
      <c r="J49" t="e">
        <f>VLOOKUP($A49,'v-baza'!$B$7:K$202,COLUMN('v-baza'!K:K)-1,FALSE)</f>
        <v>#N/A</v>
      </c>
      <c r="K49" s="47" t="e">
        <f>VLOOKUP($A49,'v-baza'!$B$7:L$202,COLUMN('v-baza'!L:L)-1,FALSE)</f>
        <v>#N/A</v>
      </c>
    </row>
    <row r="50" spans="1:11">
      <c r="A50">
        <v>45</v>
      </c>
      <c r="B50" s="83" t="e">
        <f>VLOOKUP($A50,'v-baza'!$B$7:C$202,COLUMN('v-baza'!C:C)-1,FALSE)</f>
        <v>#N/A</v>
      </c>
      <c r="C50" s="83" t="e">
        <f>VLOOKUP($A50,'v-baza'!$B$7:D$202,COLUMN('v-baza'!D:D)-1,FALSE)</f>
        <v>#N/A</v>
      </c>
      <c r="D50" s="83" t="e">
        <f>VLOOKUP($A50,'v-baza'!$B$7:E$202,COLUMN('v-baza'!E:E)-1,FALSE)</f>
        <v>#N/A</v>
      </c>
      <c r="E50" s="83" t="e">
        <f>VLOOKUP($A50,'v-baza'!$B$7:F$202,COLUMN('v-baza'!F:F)-1,FALSE)</f>
        <v>#N/A</v>
      </c>
      <c r="F50" s="83" t="e">
        <f>VLOOKUP($A50,'v-baza'!$B$7:G$202,COLUMN('v-baza'!G:G)-1,FALSE)</f>
        <v>#N/A</v>
      </c>
      <c r="G50" s="83" t="e">
        <f>VLOOKUP($A50,'v-baza'!$B$7:H$202,COLUMN('v-baza'!H:H)-1,FALSE)</f>
        <v>#N/A</v>
      </c>
      <c r="H50" s="83" t="e">
        <f>VLOOKUP($A50,'v-baza'!$B$7:I$202,COLUMN('v-baza'!I:I)-1,FALSE)</f>
        <v>#N/A</v>
      </c>
      <c r="I50" t="e">
        <f>VLOOKUP($A50,'v-baza'!$B$7:J$202,COLUMN('v-baza'!J:J)-1,FALSE)</f>
        <v>#N/A</v>
      </c>
      <c r="J50" t="e">
        <f>VLOOKUP($A50,'v-baza'!$B$7:K$202,COLUMN('v-baza'!K:K)-1,FALSE)</f>
        <v>#N/A</v>
      </c>
      <c r="K50" s="47" t="e">
        <f>VLOOKUP($A50,'v-baza'!$B$7:L$202,COLUMN('v-baza'!L:L)-1,FALSE)</f>
        <v>#N/A</v>
      </c>
    </row>
    <row r="51" spans="1:11">
      <c r="A51">
        <v>46</v>
      </c>
      <c r="B51" s="83" t="e">
        <f>VLOOKUP($A51,'v-baza'!$B$7:C$202,COLUMN('v-baza'!C:C)-1,FALSE)</f>
        <v>#N/A</v>
      </c>
      <c r="C51" s="83" t="e">
        <f>VLOOKUP($A51,'v-baza'!$B$7:D$202,COLUMN('v-baza'!D:D)-1,FALSE)</f>
        <v>#N/A</v>
      </c>
      <c r="D51" s="83" t="e">
        <f>VLOOKUP($A51,'v-baza'!$B$7:E$202,COLUMN('v-baza'!E:E)-1,FALSE)</f>
        <v>#N/A</v>
      </c>
      <c r="E51" s="83" t="e">
        <f>VLOOKUP($A51,'v-baza'!$B$7:F$202,COLUMN('v-baza'!F:F)-1,FALSE)</f>
        <v>#N/A</v>
      </c>
      <c r="F51" s="83" t="e">
        <f>VLOOKUP($A51,'v-baza'!$B$7:G$202,COLUMN('v-baza'!G:G)-1,FALSE)</f>
        <v>#N/A</v>
      </c>
      <c r="G51" s="83" t="e">
        <f>VLOOKUP($A51,'v-baza'!$B$7:H$202,COLUMN('v-baza'!H:H)-1,FALSE)</f>
        <v>#N/A</v>
      </c>
      <c r="H51" s="83" t="e">
        <f>VLOOKUP($A51,'v-baza'!$B$7:I$202,COLUMN('v-baza'!I:I)-1,FALSE)</f>
        <v>#N/A</v>
      </c>
      <c r="I51" t="e">
        <f>VLOOKUP($A51,'v-baza'!$B$7:J$202,COLUMN('v-baza'!J:J)-1,FALSE)</f>
        <v>#N/A</v>
      </c>
      <c r="J51" t="e">
        <f>VLOOKUP($A51,'v-baza'!$B$7:K$202,COLUMN('v-baza'!K:K)-1,FALSE)</f>
        <v>#N/A</v>
      </c>
      <c r="K51" s="47" t="e">
        <f>VLOOKUP($A51,'v-baza'!$B$7:L$202,COLUMN('v-baza'!L:L)-1,FALSE)</f>
        <v>#N/A</v>
      </c>
    </row>
    <row r="52" spans="1:11">
      <c r="A52">
        <v>47</v>
      </c>
      <c r="B52" s="83" t="e">
        <f>VLOOKUP($A52,'v-baza'!$B$7:C$202,COLUMN('v-baza'!C:C)-1,FALSE)</f>
        <v>#N/A</v>
      </c>
      <c r="C52" s="83" t="e">
        <f>VLOOKUP($A52,'v-baza'!$B$7:D$202,COLUMN('v-baza'!D:D)-1,FALSE)</f>
        <v>#N/A</v>
      </c>
      <c r="D52" s="83" t="e">
        <f>VLOOKUP($A52,'v-baza'!$B$7:E$202,COLUMN('v-baza'!E:E)-1,FALSE)</f>
        <v>#N/A</v>
      </c>
      <c r="E52" s="83" t="e">
        <f>VLOOKUP($A52,'v-baza'!$B$7:F$202,COLUMN('v-baza'!F:F)-1,FALSE)</f>
        <v>#N/A</v>
      </c>
      <c r="F52" s="83" t="e">
        <f>VLOOKUP($A52,'v-baza'!$B$7:G$202,COLUMN('v-baza'!G:G)-1,FALSE)</f>
        <v>#N/A</v>
      </c>
      <c r="G52" s="83" t="e">
        <f>VLOOKUP($A52,'v-baza'!$B$7:H$202,COLUMN('v-baza'!H:H)-1,FALSE)</f>
        <v>#N/A</v>
      </c>
      <c r="H52" s="83" t="e">
        <f>VLOOKUP($A52,'v-baza'!$B$7:I$202,COLUMN('v-baza'!I:I)-1,FALSE)</f>
        <v>#N/A</v>
      </c>
      <c r="I52" t="e">
        <f>VLOOKUP($A52,'v-baza'!$B$7:J$202,COLUMN('v-baza'!J:J)-1,FALSE)</f>
        <v>#N/A</v>
      </c>
      <c r="J52" t="e">
        <f>VLOOKUP($A52,'v-baza'!$B$7:K$202,COLUMN('v-baza'!K:K)-1,FALSE)</f>
        <v>#N/A</v>
      </c>
      <c r="K52" s="47" t="e">
        <f>VLOOKUP($A52,'v-baza'!$B$7:L$202,COLUMN('v-baza'!L:L)-1,FALSE)</f>
        <v>#N/A</v>
      </c>
    </row>
    <row r="53" spans="1:11">
      <c r="A53">
        <v>48</v>
      </c>
      <c r="B53" s="83" t="e">
        <f>VLOOKUP($A53,'v-baza'!$B$7:C$202,COLUMN('v-baza'!C:C)-1,FALSE)</f>
        <v>#N/A</v>
      </c>
      <c r="C53" s="83" t="e">
        <f>VLOOKUP($A53,'v-baza'!$B$7:D$202,COLUMN('v-baza'!D:D)-1,FALSE)</f>
        <v>#N/A</v>
      </c>
      <c r="D53" s="83" t="e">
        <f>VLOOKUP($A53,'v-baza'!$B$7:E$202,COLUMN('v-baza'!E:E)-1,FALSE)</f>
        <v>#N/A</v>
      </c>
      <c r="E53" s="83" t="e">
        <f>VLOOKUP($A53,'v-baza'!$B$7:F$202,COLUMN('v-baza'!F:F)-1,FALSE)</f>
        <v>#N/A</v>
      </c>
      <c r="F53" s="83" t="e">
        <f>VLOOKUP($A53,'v-baza'!$B$7:G$202,COLUMN('v-baza'!G:G)-1,FALSE)</f>
        <v>#N/A</v>
      </c>
      <c r="G53" s="83" t="e">
        <f>VLOOKUP($A53,'v-baza'!$B$7:H$202,COLUMN('v-baza'!H:H)-1,FALSE)</f>
        <v>#N/A</v>
      </c>
      <c r="H53" s="83" t="e">
        <f>VLOOKUP($A53,'v-baza'!$B$7:I$202,COLUMN('v-baza'!I:I)-1,FALSE)</f>
        <v>#N/A</v>
      </c>
      <c r="I53" t="e">
        <f>VLOOKUP($A53,'v-baza'!$B$7:J$202,COLUMN('v-baza'!J:J)-1,FALSE)</f>
        <v>#N/A</v>
      </c>
      <c r="J53" t="e">
        <f>VLOOKUP($A53,'v-baza'!$B$7:K$202,COLUMN('v-baza'!K:K)-1,FALSE)</f>
        <v>#N/A</v>
      </c>
      <c r="K53" s="47" t="e">
        <f>VLOOKUP($A53,'v-baza'!$B$7:L$202,COLUMN('v-baza'!L:L)-1,FALSE)</f>
        <v>#N/A</v>
      </c>
    </row>
    <row r="54" spans="1:11">
      <c r="A54">
        <v>49</v>
      </c>
      <c r="B54" s="83" t="e">
        <f>VLOOKUP($A54,'v-baza'!$B$7:C$202,COLUMN('v-baza'!C:C)-1,FALSE)</f>
        <v>#N/A</v>
      </c>
      <c r="C54" s="83" t="e">
        <f>VLOOKUP($A54,'v-baza'!$B$7:D$202,COLUMN('v-baza'!D:D)-1,FALSE)</f>
        <v>#N/A</v>
      </c>
      <c r="D54" s="83" t="e">
        <f>VLOOKUP($A54,'v-baza'!$B$7:E$202,COLUMN('v-baza'!E:E)-1,FALSE)</f>
        <v>#N/A</v>
      </c>
      <c r="E54" s="83" t="e">
        <f>VLOOKUP($A54,'v-baza'!$B$7:F$202,COLUMN('v-baza'!F:F)-1,FALSE)</f>
        <v>#N/A</v>
      </c>
      <c r="F54" s="83" t="e">
        <f>VLOOKUP($A54,'v-baza'!$B$7:G$202,COLUMN('v-baza'!G:G)-1,FALSE)</f>
        <v>#N/A</v>
      </c>
      <c r="G54" s="83" t="e">
        <f>VLOOKUP($A54,'v-baza'!$B$7:H$202,COLUMN('v-baza'!H:H)-1,FALSE)</f>
        <v>#N/A</v>
      </c>
      <c r="H54" s="83" t="e">
        <f>VLOOKUP($A54,'v-baza'!$B$7:I$202,COLUMN('v-baza'!I:I)-1,FALSE)</f>
        <v>#N/A</v>
      </c>
      <c r="I54" t="e">
        <f>VLOOKUP($A54,'v-baza'!$B$7:J$202,COLUMN('v-baza'!J:J)-1,FALSE)</f>
        <v>#N/A</v>
      </c>
      <c r="J54" t="e">
        <f>VLOOKUP($A54,'v-baza'!$B$7:K$202,COLUMN('v-baza'!K:K)-1,FALSE)</f>
        <v>#N/A</v>
      </c>
      <c r="K54" s="47" t="e">
        <f>VLOOKUP($A54,'v-baza'!$B$7:L$202,COLUMN('v-baza'!L:L)-1,FALSE)</f>
        <v>#N/A</v>
      </c>
    </row>
    <row r="55" spans="1:11">
      <c r="A55">
        <v>50</v>
      </c>
      <c r="B55" s="83" t="e">
        <f>VLOOKUP($A55,'v-baza'!$B$7:C$202,COLUMN('v-baza'!C:C)-1,FALSE)</f>
        <v>#N/A</v>
      </c>
      <c r="C55" s="83" t="e">
        <f>VLOOKUP($A55,'v-baza'!$B$7:D$202,COLUMN('v-baza'!D:D)-1,FALSE)</f>
        <v>#N/A</v>
      </c>
      <c r="D55" s="83" t="e">
        <f>VLOOKUP($A55,'v-baza'!$B$7:E$202,COLUMN('v-baza'!E:E)-1,FALSE)</f>
        <v>#N/A</v>
      </c>
      <c r="E55" s="83" t="e">
        <f>VLOOKUP($A55,'v-baza'!$B$7:F$202,COLUMN('v-baza'!F:F)-1,FALSE)</f>
        <v>#N/A</v>
      </c>
      <c r="F55" s="83" t="e">
        <f>VLOOKUP($A55,'v-baza'!$B$7:G$202,COLUMN('v-baza'!G:G)-1,FALSE)</f>
        <v>#N/A</v>
      </c>
      <c r="G55" s="83" t="e">
        <f>VLOOKUP($A55,'v-baza'!$B$7:H$202,COLUMN('v-baza'!H:H)-1,FALSE)</f>
        <v>#N/A</v>
      </c>
      <c r="H55" s="83" t="e">
        <f>VLOOKUP($A55,'v-baza'!$B$7:I$202,COLUMN('v-baza'!I:I)-1,FALSE)</f>
        <v>#N/A</v>
      </c>
      <c r="I55" t="e">
        <f>VLOOKUP($A55,'v-baza'!$B$7:J$202,COLUMN('v-baza'!J:J)-1,FALSE)</f>
        <v>#N/A</v>
      </c>
      <c r="J55" t="e">
        <f>VLOOKUP($A55,'v-baza'!$B$7:K$202,COLUMN('v-baza'!K:K)-1,FALSE)</f>
        <v>#N/A</v>
      </c>
      <c r="K55" s="47" t="e">
        <f>VLOOKUP($A55,'v-baza'!$B$7:L$202,COLUMN('v-baza'!L:L)-1,FALSE)</f>
        <v>#N/A</v>
      </c>
    </row>
    <row r="56" spans="1:11">
      <c r="A56">
        <v>51</v>
      </c>
      <c r="B56" s="83" t="e">
        <f>VLOOKUP($A56,'v-baza'!$B$7:C$202,COLUMN('v-baza'!C:C)-1,FALSE)</f>
        <v>#N/A</v>
      </c>
      <c r="C56" s="83" t="e">
        <f>VLOOKUP($A56,'v-baza'!$B$7:D$202,COLUMN('v-baza'!D:D)-1,FALSE)</f>
        <v>#N/A</v>
      </c>
      <c r="D56" s="83" t="e">
        <f>VLOOKUP($A56,'v-baza'!$B$7:E$202,COLUMN('v-baza'!E:E)-1,FALSE)</f>
        <v>#N/A</v>
      </c>
      <c r="E56" s="83" t="e">
        <f>VLOOKUP($A56,'v-baza'!$B$7:F$202,COLUMN('v-baza'!F:F)-1,FALSE)</f>
        <v>#N/A</v>
      </c>
      <c r="F56" s="83" t="e">
        <f>VLOOKUP($A56,'v-baza'!$B$7:G$202,COLUMN('v-baza'!G:G)-1,FALSE)</f>
        <v>#N/A</v>
      </c>
      <c r="G56" s="83" t="e">
        <f>VLOOKUP($A56,'v-baza'!$B$7:H$202,COLUMN('v-baza'!H:H)-1,FALSE)</f>
        <v>#N/A</v>
      </c>
      <c r="H56" s="83" t="e">
        <f>VLOOKUP($A56,'v-baza'!$B$7:I$202,COLUMN('v-baza'!I:I)-1,FALSE)</f>
        <v>#N/A</v>
      </c>
      <c r="I56" t="e">
        <f>VLOOKUP($A56,'v-baza'!$B$7:J$202,COLUMN('v-baza'!J:J)-1,FALSE)</f>
        <v>#N/A</v>
      </c>
      <c r="J56" t="e">
        <f>VLOOKUP($A56,'v-baza'!$B$7:K$202,COLUMN('v-baza'!K:K)-1,FALSE)</f>
        <v>#N/A</v>
      </c>
      <c r="K56" s="47" t="e">
        <f>VLOOKUP($A56,'v-baza'!$B$7:L$202,COLUMN('v-baza'!L:L)-1,FALSE)</f>
        <v>#N/A</v>
      </c>
    </row>
    <row r="57" spans="1:11">
      <c r="A57">
        <v>52</v>
      </c>
      <c r="B57" s="83" t="e">
        <f>VLOOKUP($A57,'v-baza'!$B$7:C$202,COLUMN('v-baza'!C:C)-1,FALSE)</f>
        <v>#N/A</v>
      </c>
      <c r="C57" s="83" t="e">
        <f>VLOOKUP($A57,'v-baza'!$B$7:D$202,COLUMN('v-baza'!D:D)-1,FALSE)</f>
        <v>#N/A</v>
      </c>
      <c r="D57" s="83" t="e">
        <f>VLOOKUP($A57,'v-baza'!$B$7:E$202,COLUMN('v-baza'!E:E)-1,FALSE)</f>
        <v>#N/A</v>
      </c>
      <c r="E57" s="83" t="e">
        <f>VLOOKUP($A57,'v-baza'!$B$7:F$202,COLUMN('v-baza'!F:F)-1,FALSE)</f>
        <v>#N/A</v>
      </c>
      <c r="F57" s="83" t="e">
        <f>VLOOKUP($A57,'v-baza'!$B$7:G$202,COLUMN('v-baza'!G:G)-1,FALSE)</f>
        <v>#N/A</v>
      </c>
      <c r="G57" s="83" t="e">
        <f>VLOOKUP($A57,'v-baza'!$B$7:H$202,COLUMN('v-baza'!H:H)-1,FALSE)</f>
        <v>#N/A</v>
      </c>
      <c r="H57" s="83" t="e">
        <f>VLOOKUP($A57,'v-baza'!$B$7:I$202,COLUMN('v-baza'!I:I)-1,FALSE)</f>
        <v>#N/A</v>
      </c>
      <c r="I57" t="e">
        <f>VLOOKUP($A57,'v-baza'!$B$7:J$202,COLUMN('v-baza'!J:J)-1,FALSE)</f>
        <v>#N/A</v>
      </c>
      <c r="J57" t="e">
        <f>VLOOKUP($A57,'v-baza'!$B$7:K$202,COLUMN('v-baza'!K:K)-1,FALSE)</f>
        <v>#N/A</v>
      </c>
      <c r="K57" s="47" t="e">
        <f>VLOOKUP($A57,'v-baza'!$B$7:L$202,COLUMN('v-baza'!L:L)-1,FALSE)</f>
        <v>#N/A</v>
      </c>
    </row>
    <row r="58" spans="1:11">
      <c r="A58">
        <v>53</v>
      </c>
      <c r="B58" s="83" t="e">
        <f>VLOOKUP($A58,'v-baza'!$B$7:C$202,COLUMN('v-baza'!C:C)-1,FALSE)</f>
        <v>#N/A</v>
      </c>
      <c r="C58" s="83" t="e">
        <f>VLOOKUP($A58,'v-baza'!$B$7:D$202,COLUMN('v-baza'!D:D)-1,FALSE)</f>
        <v>#N/A</v>
      </c>
      <c r="D58" s="83" t="e">
        <f>VLOOKUP($A58,'v-baza'!$B$7:E$202,COLUMN('v-baza'!E:E)-1,FALSE)</f>
        <v>#N/A</v>
      </c>
      <c r="E58" s="83" t="e">
        <f>VLOOKUP($A58,'v-baza'!$B$7:F$202,COLUMN('v-baza'!F:F)-1,FALSE)</f>
        <v>#N/A</v>
      </c>
      <c r="F58" s="83" t="e">
        <f>VLOOKUP($A58,'v-baza'!$B$7:G$202,COLUMN('v-baza'!G:G)-1,FALSE)</f>
        <v>#N/A</v>
      </c>
      <c r="G58" s="83" t="e">
        <f>VLOOKUP($A58,'v-baza'!$B$7:H$202,COLUMN('v-baza'!H:H)-1,FALSE)</f>
        <v>#N/A</v>
      </c>
      <c r="H58" s="83" t="e">
        <f>VLOOKUP($A58,'v-baza'!$B$7:I$202,COLUMN('v-baza'!I:I)-1,FALSE)</f>
        <v>#N/A</v>
      </c>
      <c r="I58" t="e">
        <f>VLOOKUP($A58,'v-baza'!$B$7:J$202,COLUMN('v-baza'!J:J)-1,FALSE)</f>
        <v>#N/A</v>
      </c>
      <c r="J58" t="e">
        <f>VLOOKUP($A58,'v-baza'!$B$7:K$202,COLUMN('v-baza'!K:K)-1,FALSE)</f>
        <v>#N/A</v>
      </c>
      <c r="K58" s="47" t="e">
        <f>VLOOKUP($A58,'v-baza'!$B$7:L$202,COLUMN('v-baza'!L:L)-1,FALSE)</f>
        <v>#N/A</v>
      </c>
    </row>
    <row r="59" spans="1:11">
      <c r="A59">
        <v>54</v>
      </c>
      <c r="B59" s="83" t="e">
        <f>VLOOKUP($A59,'v-baza'!$B$7:C$202,COLUMN('v-baza'!C:C)-1,FALSE)</f>
        <v>#N/A</v>
      </c>
      <c r="C59" s="83" t="e">
        <f>VLOOKUP($A59,'v-baza'!$B$7:D$202,COLUMN('v-baza'!D:D)-1,FALSE)</f>
        <v>#N/A</v>
      </c>
      <c r="D59" s="83" t="e">
        <f>VLOOKUP($A59,'v-baza'!$B$7:E$202,COLUMN('v-baza'!E:E)-1,FALSE)</f>
        <v>#N/A</v>
      </c>
      <c r="E59" s="83" t="e">
        <f>VLOOKUP($A59,'v-baza'!$B$7:F$202,COLUMN('v-baza'!F:F)-1,FALSE)</f>
        <v>#N/A</v>
      </c>
      <c r="F59" s="83" t="e">
        <f>VLOOKUP($A59,'v-baza'!$B$7:G$202,COLUMN('v-baza'!G:G)-1,FALSE)</f>
        <v>#N/A</v>
      </c>
      <c r="G59" s="83" t="e">
        <f>VLOOKUP($A59,'v-baza'!$B$7:H$202,COLUMN('v-baza'!H:H)-1,FALSE)</f>
        <v>#N/A</v>
      </c>
      <c r="H59" s="83" t="e">
        <f>VLOOKUP($A59,'v-baza'!$B$7:I$202,COLUMN('v-baza'!I:I)-1,FALSE)</f>
        <v>#N/A</v>
      </c>
      <c r="I59" t="e">
        <f>VLOOKUP($A59,'v-baza'!$B$7:J$202,COLUMN('v-baza'!J:J)-1,FALSE)</f>
        <v>#N/A</v>
      </c>
      <c r="J59" t="e">
        <f>VLOOKUP($A59,'v-baza'!$B$7:K$202,COLUMN('v-baza'!K:K)-1,FALSE)</f>
        <v>#N/A</v>
      </c>
      <c r="K59" s="47" t="e">
        <f>VLOOKUP($A59,'v-baza'!$B$7:L$202,COLUMN('v-baza'!L:L)-1,FALSE)</f>
        <v>#N/A</v>
      </c>
    </row>
    <row r="60" spans="1:11">
      <c r="A60">
        <v>55</v>
      </c>
      <c r="B60" s="83" t="e">
        <f>VLOOKUP($A60,'v-baza'!$B$7:C$202,COLUMN('v-baza'!C:C)-1,FALSE)</f>
        <v>#N/A</v>
      </c>
      <c r="C60" s="83" t="e">
        <f>VLOOKUP($A60,'v-baza'!$B$7:D$202,COLUMN('v-baza'!D:D)-1,FALSE)</f>
        <v>#N/A</v>
      </c>
      <c r="D60" s="83" t="e">
        <f>VLOOKUP($A60,'v-baza'!$B$7:E$202,COLUMN('v-baza'!E:E)-1,FALSE)</f>
        <v>#N/A</v>
      </c>
      <c r="E60" s="83" t="e">
        <f>VLOOKUP($A60,'v-baza'!$B$7:F$202,COLUMN('v-baza'!F:F)-1,FALSE)</f>
        <v>#N/A</v>
      </c>
      <c r="F60" s="83" t="e">
        <f>VLOOKUP($A60,'v-baza'!$B$7:G$202,COLUMN('v-baza'!G:G)-1,FALSE)</f>
        <v>#N/A</v>
      </c>
      <c r="G60" s="83" t="e">
        <f>VLOOKUP($A60,'v-baza'!$B$7:H$202,COLUMN('v-baza'!H:H)-1,FALSE)</f>
        <v>#N/A</v>
      </c>
      <c r="H60" s="83" t="e">
        <f>VLOOKUP($A60,'v-baza'!$B$7:I$202,COLUMN('v-baza'!I:I)-1,FALSE)</f>
        <v>#N/A</v>
      </c>
      <c r="I60" t="e">
        <f>VLOOKUP($A60,'v-baza'!$B$7:J$202,COLUMN('v-baza'!J:J)-1,FALSE)</f>
        <v>#N/A</v>
      </c>
      <c r="J60" t="e">
        <f>VLOOKUP($A60,'v-baza'!$B$7:K$202,COLUMN('v-baza'!K:K)-1,FALSE)</f>
        <v>#N/A</v>
      </c>
      <c r="K60" s="47" t="e">
        <f>VLOOKUP($A60,'v-baza'!$B$7:L$202,COLUMN('v-baza'!L:L)-1,FALSE)</f>
        <v>#N/A</v>
      </c>
    </row>
    <row r="61" spans="1:11">
      <c r="A61">
        <v>56</v>
      </c>
      <c r="B61" s="83" t="e">
        <f>VLOOKUP($A61,'v-baza'!$B$7:C$202,COLUMN('v-baza'!C:C)-1,FALSE)</f>
        <v>#N/A</v>
      </c>
      <c r="C61" s="83" t="e">
        <f>VLOOKUP($A61,'v-baza'!$B$7:D$202,COLUMN('v-baza'!D:D)-1,FALSE)</f>
        <v>#N/A</v>
      </c>
      <c r="D61" s="83" t="e">
        <f>VLOOKUP($A61,'v-baza'!$B$7:E$202,COLUMN('v-baza'!E:E)-1,FALSE)</f>
        <v>#N/A</v>
      </c>
      <c r="E61" s="83" t="e">
        <f>VLOOKUP($A61,'v-baza'!$B$7:F$202,COLUMN('v-baza'!F:F)-1,FALSE)</f>
        <v>#N/A</v>
      </c>
      <c r="F61" s="83" t="e">
        <f>VLOOKUP($A61,'v-baza'!$B$7:G$202,COLUMN('v-baza'!G:G)-1,FALSE)</f>
        <v>#N/A</v>
      </c>
      <c r="G61" s="83" t="e">
        <f>VLOOKUP($A61,'v-baza'!$B$7:H$202,COLUMN('v-baza'!H:H)-1,FALSE)</f>
        <v>#N/A</v>
      </c>
      <c r="H61" s="83" t="e">
        <f>VLOOKUP($A61,'v-baza'!$B$7:I$202,COLUMN('v-baza'!I:I)-1,FALSE)</f>
        <v>#N/A</v>
      </c>
      <c r="I61" t="e">
        <f>VLOOKUP($A61,'v-baza'!$B$7:J$202,COLUMN('v-baza'!J:J)-1,FALSE)</f>
        <v>#N/A</v>
      </c>
      <c r="J61" t="e">
        <f>VLOOKUP($A61,'v-baza'!$B$7:K$202,COLUMN('v-baza'!K:K)-1,FALSE)</f>
        <v>#N/A</v>
      </c>
      <c r="K61" s="47" t="e">
        <f>VLOOKUP($A61,'v-baza'!$B$7:L$202,COLUMN('v-baza'!L:L)-1,FALSE)</f>
        <v>#N/A</v>
      </c>
    </row>
    <row r="62" spans="1:11">
      <c r="A62">
        <v>57</v>
      </c>
      <c r="B62" s="83" t="e">
        <f>VLOOKUP($A62,'v-baza'!$B$7:C$202,COLUMN('v-baza'!C:C)-1,FALSE)</f>
        <v>#N/A</v>
      </c>
      <c r="C62" s="83" t="e">
        <f>VLOOKUP($A62,'v-baza'!$B$7:D$202,COLUMN('v-baza'!D:D)-1,FALSE)</f>
        <v>#N/A</v>
      </c>
      <c r="D62" s="83" t="e">
        <f>VLOOKUP($A62,'v-baza'!$B$7:E$202,COLUMN('v-baza'!E:E)-1,FALSE)</f>
        <v>#N/A</v>
      </c>
      <c r="E62" s="83" t="e">
        <f>VLOOKUP($A62,'v-baza'!$B$7:F$202,COLUMN('v-baza'!F:F)-1,FALSE)</f>
        <v>#N/A</v>
      </c>
      <c r="F62" s="83" t="e">
        <f>VLOOKUP($A62,'v-baza'!$B$7:G$202,COLUMN('v-baza'!G:G)-1,FALSE)</f>
        <v>#N/A</v>
      </c>
      <c r="G62" s="83" t="e">
        <f>VLOOKUP($A62,'v-baza'!$B$7:H$202,COLUMN('v-baza'!H:H)-1,FALSE)</f>
        <v>#N/A</v>
      </c>
      <c r="H62" s="83" t="e">
        <f>VLOOKUP($A62,'v-baza'!$B$7:I$202,COLUMN('v-baza'!I:I)-1,FALSE)</f>
        <v>#N/A</v>
      </c>
      <c r="I62" t="e">
        <f>VLOOKUP($A62,'v-baza'!$B$7:J$202,COLUMN('v-baza'!J:J)-1,FALSE)</f>
        <v>#N/A</v>
      </c>
      <c r="J62" t="e">
        <f>VLOOKUP($A62,'v-baza'!$B$7:K$202,COLUMN('v-baza'!K:K)-1,FALSE)</f>
        <v>#N/A</v>
      </c>
      <c r="K62" s="47" t="e">
        <f>VLOOKUP($A62,'v-baza'!$B$7:L$202,COLUMN('v-baza'!L:L)-1,FALSE)</f>
        <v>#N/A</v>
      </c>
    </row>
    <row r="63" spans="1:11">
      <c r="A63">
        <v>58</v>
      </c>
      <c r="B63" s="83" t="e">
        <f>VLOOKUP($A63,'v-baza'!$B$7:C$202,COLUMN('v-baza'!C:C)-1,FALSE)</f>
        <v>#N/A</v>
      </c>
      <c r="C63" s="83" t="e">
        <f>VLOOKUP($A63,'v-baza'!$B$7:D$202,COLUMN('v-baza'!D:D)-1,FALSE)</f>
        <v>#N/A</v>
      </c>
      <c r="D63" s="83" t="e">
        <f>VLOOKUP($A63,'v-baza'!$B$7:E$202,COLUMN('v-baza'!E:E)-1,FALSE)</f>
        <v>#N/A</v>
      </c>
      <c r="E63" s="83" t="e">
        <f>VLOOKUP($A63,'v-baza'!$B$7:F$202,COLUMN('v-baza'!F:F)-1,FALSE)</f>
        <v>#N/A</v>
      </c>
      <c r="F63" s="83" t="e">
        <f>VLOOKUP($A63,'v-baza'!$B$7:G$202,COLUMN('v-baza'!G:G)-1,FALSE)</f>
        <v>#N/A</v>
      </c>
      <c r="G63" s="83" t="e">
        <f>VLOOKUP($A63,'v-baza'!$B$7:H$202,COLUMN('v-baza'!H:H)-1,FALSE)</f>
        <v>#N/A</v>
      </c>
      <c r="H63" s="83" t="e">
        <f>VLOOKUP($A63,'v-baza'!$B$7:I$202,COLUMN('v-baza'!I:I)-1,FALSE)</f>
        <v>#N/A</v>
      </c>
      <c r="I63" t="e">
        <f>VLOOKUP($A63,'v-baza'!$B$7:J$202,COLUMN('v-baza'!J:J)-1,FALSE)</f>
        <v>#N/A</v>
      </c>
      <c r="J63" t="e">
        <f>VLOOKUP($A63,'v-baza'!$B$7:K$202,COLUMN('v-baza'!K:K)-1,FALSE)</f>
        <v>#N/A</v>
      </c>
      <c r="K63" s="47" t="e">
        <f>VLOOKUP($A63,'v-baza'!$B$7:L$202,COLUMN('v-baza'!L:L)-1,FALSE)</f>
        <v>#N/A</v>
      </c>
    </row>
    <row r="64" spans="1:11">
      <c r="A64">
        <v>59</v>
      </c>
      <c r="B64" s="83" t="e">
        <f>VLOOKUP($A64,'v-baza'!$B$7:C$202,COLUMN('v-baza'!C:C)-1,FALSE)</f>
        <v>#N/A</v>
      </c>
      <c r="C64" s="83" t="e">
        <f>VLOOKUP($A64,'v-baza'!$B$7:D$202,COLUMN('v-baza'!D:D)-1,FALSE)</f>
        <v>#N/A</v>
      </c>
      <c r="D64" s="83" t="e">
        <f>VLOOKUP($A64,'v-baza'!$B$7:E$202,COLUMN('v-baza'!E:E)-1,FALSE)</f>
        <v>#N/A</v>
      </c>
      <c r="E64" s="83" t="e">
        <f>VLOOKUP($A64,'v-baza'!$B$7:F$202,COLUMN('v-baza'!F:F)-1,FALSE)</f>
        <v>#N/A</v>
      </c>
      <c r="F64" s="83" t="e">
        <f>VLOOKUP($A64,'v-baza'!$B$7:G$202,COLUMN('v-baza'!G:G)-1,FALSE)</f>
        <v>#N/A</v>
      </c>
      <c r="G64" s="83" t="e">
        <f>VLOOKUP($A64,'v-baza'!$B$7:H$202,COLUMN('v-baza'!H:H)-1,FALSE)</f>
        <v>#N/A</v>
      </c>
      <c r="H64" s="83" t="e">
        <f>VLOOKUP($A64,'v-baza'!$B$7:I$202,COLUMN('v-baza'!I:I)-1,FALSE)</f>
        <v>#N/A</v>
      </c>
      <c r="I64" t="e">
        <f>VLOOKUP($A64,'v-baza'!$B$7:J$202,COLUMN('v-baza'!J:J)-1,FALSE)</f>
        <v>#N/A</v>
      </c>
      <c r="J64" t="e">
        <f>VLOOKUP($A64,'v-baza'!$B$7:K$202,COLUMN('v-baza'!K:K)-1,FALSE)</f>
        <v>#N/A</v>
      </c>
      <c r="K64" s="47" t="e">
        <f>VLOOKUP($A64,'v-baza'!$B$7:L$202,COLUMN('v-baza'!L:L)-1,FALSE)</f>
        <v>#N/A</v>
      </c>
    </row>
    <row r="65" spans="1:11">
      <c r="A65">
        <v>60</v>
      </c>
      <c r="B65" s="83" t="e">
        <f>VLOOKUP($A65,'v-baza'!$B$7:C$202,COLUMN('v-baza'!C:C)-1,FALSE)</f>
        <v>#N/A</v>
      </c>
      <c r="C65" s="83" t="e">
        <f>VLOOKUP($A65,'v-baza'!$B$7:D$202,COLUMN('v-baza'!D:D)-1,FALSE)</f>
        <v>#N/A</v>
      </c>
      <c r="D65" s="83" t="e">
        <f>VLOOKUP($A65,'v-baza'!$B$7:E$202,COLUMN('v-baza'!E:E)-1,FALSE)</f>
        <v>#N/A</v>
      </c>
      <c r="E65" s="83" t="e">
        <f>VLOOKUP($A65,'v-baza'!$B$7:F$202,COLUMN('v-baza'!F:F)-1,FALSE)</f>
        <v>#N/A</v>
      </c>
      <c r="F65" s="83" t="e">
        <f>VLOOKUP($A65,'v-baza'!$B$7:G$202,COLUMN('v-baza'!G:G)-1,FALSE)</f>
        <v>#N/A</v>
      </c>
      <c r="G65" s="83" t="e">
        <f>VLOOKUP($A65,'v-baza'!$B$7:H$202,COLUMN('v-baza'!H:H)-1,FALSE)</f>
        <v>#N/A</v>
      </c>
      <c r="H65" s="83" t="e">
        <f>VLOOKUP($A65,'v-baza'!$B$7:I$202,COLUMN('v-baza'!I:I)-1,FALSE)</f>
        <v>#N/A</v>
      </c>
      <c r="I65" t="e">
        <f>VLOOKUP($A65,'v-baza'!$B$7:J$202,COLUMN('v-baza'!J:J)-1,FALSE)</f>
        <v>#N/A</v>
      </c>
      <c r="J65" t="e">
        <f>VLOOKUP($A65,'v-baza'!$B$7:K$202,COLUMN('v-baza'!K:K)-1,FALSE)</f>
        <v>#N/A</v>
      </c>
      <c r="K65" s="47" t="e">
        <f>VLOOKUP($A65,'v-baza'!$B$7:L$202,COLUMN('v-baza'!L:L)-1,FALSE)</f>
        <v>#N/A</v>
      </c>
    </row>
    <row r="66" spans="1:11">
      <c r="A66">
        <v>61</v>
      </c>
      <c r="B66" s="83" t="e">
        <f>VLOOKUP($A66,'v-baza'!$B$7:C$202,COLUMN('v-baza'!C:C)-1,FALSE)</f>
        <v>#N/A</v>
      </c>
      <c r="C66" s="83" t="e">
        <f>VLOOKUP($A66,'v-baza'!$B$7:D$202,COLUMN('v-baza'!D:D)-1,FALSE)</f>
        <v>#N/A</v>
      </c>
      <c r="D66" s="83" t="e">
        <f>VLOOKUP($A66,'v-baza'!$B$7:E$202,COLUMN('v-baza'!E:E)-1,FALSE)</f>
        <v>#N/A</v>
      </c>
      <c r="E66" s="83" t="e">
        <f>VLOOKUP($A66,'v-baza'!$B$7:F$202,COLUMN('v-baza'!F:F)-1,FALSE)</f>
        <v>#N/A</v>
      </c>
      <c r="F66" s="83" t="e">
        <f>VLOOKUP($A66,'v-baza'!$B$7:G$202,COLUMN('v-baza'!G:G)-1,FALSE)</f>
        <v>#N/A</v>
      </c>
      <c r="G66" s="83" t="e">
        <f>VLOOKUP($A66,'v-baza'!$B$7:H$202,COLUMN('v-baza'!H:H)-1,FALSE)</f>
        <v>#N/A</v>
      </c>
      <c r="H66" s="83" t="e">
        <f>VLOOKUP($A66,'v-baza'!$B$7:I$202,COLUMN('v-baza'!I:I)-1,FALSE)</f>
        <v>#N/A</v>
      </c>
      <c r="I66" t="e">
        <f>VLOOKUP($A66,'v-baza'!$B$7:J$202,COLUMN('v-baza'!J:J)-1,FALSE)</f>
        <v>#N/A</v>
      </c>
      <c r="J66" t="e">
        <f>VLOOKUP($A66,'v-baza'!$B$7:K$202,COLUMN('v-baza'!K:K)-1,FALSE)</f>
        <v>#N/A</v>
      </c>
      <c r="K66" s="47" t="e">
        <f>VLOOKUP($A66,'v-baza'!$B$7:L$202,COLUMN('v-baza'!L:L)-1,FALSE)</f>
        <v>#N/A</v>
      </c>
    </row>
    <row r="67" spans="1:11">
      <c r="A67">
        <v>62</v>
      </c>
      <c r="B67" s="83" t="e">
        <f>VLOOKUP($A67,'v-baza'!$B$7:C$202,COLUMN('v-baza'!C:C)-1,FALSE)</f>
        <v>#N/A</v>
      </c>
      <c r="C67" s="83" t="e">
        <f>VLOOKUP($A67,'v-baza'!$B$7:D$202,COLUMN('v-baza'!D:D)-1,FALSE)</f>
        <v>#N/A</v>
      </c>
      <c r="D67" s="83" t="e">
        <f>VLOOKUP($A67,'v-baza'!$B$7:E$202,COLUMN('v-baza'!E:E)-1,FALSE)</f>
        <v>#N/A</v>
      </c>
      <c r="E67" s="83" t="e">
        <f>VLOOKUP($A67,'v-baza'!$B$7:F$202,COLUMN('v-baza'!F:F)-1,FALSE)</f>
        <v>#N/A</v>
      </c>
      <c r="F67" s="83" t="e">
        <f>VLOOKUP($A67,'v-baza'!$B$7:G$202,COLUMN('v-baza'!G:G)-1,FALSE)</f>
        <v>#N/A</v>
      </c>
      <c r="G67" s="83" t="e">
        <f>VLOOKUP($A67,'v-baza'!$B$7:H$202,COLUMN('v-baza'!H:H)-1,FALSE)</f>
        <v>#N/A</v>
      </c>
      <c r="H67" s="83" t="e">
        <f>VLOOKUP($A67,'v-baza'!$B$7:I$202,COLUMN('v-baza'!I:I)-1,FALSE)</f>
        <v>#N/A</v>
      </c>
      <c r="I67" t="e">
        <f>VLOOKUP($A67,'v-baza'!$B$7:J$202,COLUMN('v-baza'!J:J)-1,FALSE)</f>
        <v>#N/A</v>
      </c>
      <c r="J67" t="e">
        <f>VLOOKUP($A67,'v-baza'!$B$7:K$202,COLUMN('v-baza'!K:K)-1,FALSE)</f>
        <v>#N/A</v>
      </c>
      <c r="K67" s="47" t="e">
        <f>VLOOKUP($A67,'v-baza'!$B$7:L$202,COLUMN('v-baza'!L:L)-1,FALSE)</f>
        <v>#N/A</v>
      </c>
    </row>
    <row r="68" spans="1:11">
      <c r="A68">
        <v>63</v>
      </c>
      <c r="B68" s="83" t="e">
        <f>VLOOKUP($A68,'v-baza'!$B$7:C$202,COLUMN('v-baza'!C:C)-1,FALSE)</f>
        <v>#N/A</v>
      </c>
      <c r="C68" s="83" t="e">
        <f>VLOOKUP($A68,'v-baza'!$B$7:D$202,COLUMN('v-baza'!D:D)-1,FALSE)</f>
        <v>#N/A</v>
      </c>
      <c r="D68" s="83" t="e">
        <f>VLOOKUP($A68,'v-baza'!$B$7:E$202,COLUMN('v-baza'!E:E)-1,FALSE)</f>
        <v>#N/A</v>
      </c>
      <c r="E68" s="83" t="e">
        <f>VLOOKUP($A68,'v-baza'!$B$7:F$202,COLUMN('v-baza'!F:F)-1,FALSE)</f>
        <v>#N/A</v>
      </c>
      <c r="F68" s="83" t="e">
        <f>VLOOKUP($A68,'v-baza'!$B$7:G$202,COLUMN('v-baza'!G:G)-1,FALSE)</f>
        <v>#N/A</v>
      </c>
      <c r="G68" s="83" t="e">
        <f>VLOOKUP($A68,'v-baza'!$B$7:H$202,COLUMN('v-baza'!H:H)-1,FALSE)</f>
        <v>#N/A</v>
      </c>
      <c r="H68" s="83" t="e">
        <f>VLOOKUP($A68,'v-baza'!$B$7:I$202,COLUMN('v-baza'!I:I)-1,FALSE)</f>
        <v>#N/A</v>
      </c>
      <c r="I68" t="e">
        <f>VLOOKUP($A68,'v-baza'!$B$7:J$202,COLUMN('v-baza'!J:J)-1,FALSE)</f>
        <v>#N/A</v>
      </c>
      <c r="J68" t="e">
        <f>VLOOKUP($A68,'v-baza'!$B$7:K$202,COLUMN('v-baza'!K:K)-1,FALSE)</f>
        <v>#N/A</v>
      </c>
      <c r="K68" s="47" t="e">
        <f>VLOOKUP($A68,'v-baza'!$B$7:L$202,COLUMN('v-baza'!L:L)-1,FALSE)</f>
        <v>#N/A</v>
      </c>
    </row>
    <row r="69" spans="1:11">
      <c r="A69">
        <v>64</v>
      </c>
      <c r="B69" s="83" t="e">
        <f>VLOOKUP($A69,'v-baza'!$B$7:C$202,COLUMN('v-baza'!C:C)-1,FALSE)</f>
        <v>#N/A</v>
      </c>
      <c r="C69" s="83" t="e">
        <f>VLOOKUP($A69,'v-baza'!$B$7:D$202,COLUMN('v-baza'!D:D)-1,FALSE)</f>
        <v>#N/A</v>
      </c>
      <c r="D69" s="83" t="e">
        <f>VLOOKUP($A69,'v-baza'!$B$7:E$202,COLUMN('v-baza'!E:E)-1,FALSE)</f>
        <v>#N/A</v>
      </c>
      <c r="E69" s="83" t="e">
        <f>VLOOKUP($A69,'v-baza'!$B$7:F$202,COLUMN('v-baza'!F:F)-1,FALSE)</f>
        <v>#N/A</v>
      </c>
      <c r="F69" s="83" t="e">
        <f>VLOOKUP($A69,'v-baza'!$B$7:G$202,COLUMN('v-baza'!G:G)-1,FALSE)</f>
        <v>#N/A</v>
      </c>
      <c r="G69" s="83" t="e">
        <f>VLOOKUP($A69,'v-baza'!$B$7:H$202,COLUMN('v-baza'!H:H)-1,FALSE)</f>
        <v>#N/A</v>
      </c>
      <c r="H69" s="83" t="e">
        <f>VLOOKUP($A69,'v-baza'!$B$7:I$202,COLUMN('v-baza'!I:I)-1,FALSE)</f>
        <v>#N/A</v>
      </c>
      <c r="I69" t="e">
        <f>VLOOKUP($A69,'v-baza'!$B$7:J$202,COLUMN('v-baza'!J:J)-1,FALSE)</f>
        <v>#N/A</v>
      </c>
      <c r="J69" t="e">
        <f>VLOOKUP($A69,'v-baza'!$B$7:K$202,COLUMN('v-baza'!K:K)-1,FALSE)</f>
        <v>#N/A</v>
      </c>
      <c r="K69" s="47" t="e">
        <f>VLOOKUP($A69,'v-baza'!$B$7:L$202,COLUMN('v-baza'!L:L)-1,FALSE)</f>
        <v>#N/A</v>
      </c>
    </row>
    <row r="70" spans="1:11">
      <c r="A70">
        <v>65</v>
      </c>
      <c r="B70" s="83" t="e">
        <f>VLOOKUP($A70,'v-baza'!$B$7:C$202,COLUMN('v-baza'!C:C)-1,FALSE)</f>
        <v>#N/A</v>
      </c>
      <c r="C70" s="83" t="e">
        <f>VLOOKUP($A70,'v-baza'!$B$7:D$202,COLUMN('v-baza'!D:D)-1,FALSE)</f>
        <v>#N/A</v>
      </c>
      <c r="D70" s="83" t="e">
        <f>VLOOKUP($A70,'v-baza'!$B$7:E$202,COLUMN('v-baza'!E:E)-1,FALSE)</f>
        <v>#N/A</v>
      </c>
      <c r="E70" s="83" t="e">
        <f>VLOOKUP($A70,'v-baza'!$B$7:F$202,COLUMN('v-baza'!F:F)-1,FALSE)</f>
        <v>#N/A</v>
      </c>
      <c r="F70" s="83" t="e">
        <f>VLOOKUP($A70,'v-baza'!$B$7:G$202,COLUMN('v-baza'!G:G)-1,FALSE)</f>
        <v>#N/A</v>
      </c>
      <c r="G70" s="83" t="e">
        <f>VLOOKUP($A70,'v-baza'!$B$7:H$202,COLUMN('v-baza'!H:H)-1,FALSE)</f>
        <v>#N/A</v>
      </c>
      <c r="H70" s="83" t="e">
        <f>VLOOKUP($A70,'v-baza'!$B$7:I$202,COLUMN('v-baza'!I:I)-1,FALSE)</f>
        <v>#N/A</v>
      </c>
      <c r="I70" t="e">
        <f>VLOOKUP($A70,'v-baza'!$B$7:J$202,COLUMN('v-baza'!J:J)-1,FALSE)</f>
        <v>#N/A</v>
      </c>
      <c r="J70" t="e">
        <f>VLOOKUP($A70,'v-baza'!$B$7:K$202,COLUMN('v-baza'!K:K)-1,FALSE)</f>
        <v>#N/A</v>
      </c>
      <c r="K70" s="47" t="e">
        <f>VLOOKUP($A70,'v-baza'!$B$7:L$202,COLUMN('v-baza'!L:L)-1,FALSE)</f>
        <v>#N/A</v>
      </c>
    </row>
    <row r="71" spans="1:11">
      <c r="A71">
        <v>66</v>
      </c>
      <c r="B71" s="83" t="e">
        <f>VLOOKUP($A71,'v-baza'!$B$7:C$202,COLUMN('v-baza'!C:C)-1,FALSE)</f>
        <v>#N/A</v>
      </c>
      <c r="C71" s="83" t="e">
        <f>VLOOKUP($A71,'v-baza'!$B$7:D$202,COLUMN('v-baza'!D:D)-1,FALSE)</f>
        <v>#N/A</v>
      </c>
      <c r="D71" s="83" t="e">
        <f>VLOOKUP($A71,'v-baza'!$B$7:E$202,COLUMN('v-baza'!E:E)-1,FALSE)</f>
        <v>#N/A</v>
      </c>
      <c r="E71" s="83" t="e">
        <f>VLOOKUP($A71,'v-baza'!$B$7:F$202,COLUMN('v-baza'!F:F)-1,FALSE)</f>
        <v>#N/A</v>
      </c>
      <c r="F71" s="83" t="e">
        <f>VLOOKUP($A71,'v-baza'!$B$7:G$202,COLUMN('v-baza'!G:G)-1,FALSE)</f>
        <v>#N/A</v>
      </c>
      <c r="G71" s="83" t="e">
        <f>VLOOKUP($A71,'v-baza'!$B$7:H$202,COLUMN('v-baza'!H:H)-1,FALSE)</f>
        <v>#N/A</v>
      </c>
      <c r="H71" s="83" t="e">
        <f>VLOOKUP($A71,'v-baza'!$B$7:I$202,COLUMN('v-baza'!I:I)-1,FALSE)</f>
        <v>#N/A</v>
      </c>
      <c r="I71" t="e">
        <f>VLOOKUP($A71,'v-baza'!$B$7:J$202,COLUMN('v-baza'!J:J)-1,FALSE)</f>
        <v>#N/A</v>
      </c>
      <c r="J71" t="e">
        <f>VLOOKUP($A71,'v-baza'!$B$7:K$202,COLUMN('v-baza'!K:K)-1,FALSE)</f>
        <v>#N/A</v>
      </c>
      <c r="K71" s="47" t="e">
        <f>VLOOKUP($A71,'v-baza'!$B$7:L$202,COLUMN('v-baza'!L:L)-1,FALSE)</f>
        <v>#N/A</v>
      </c>
    </row>
    <row r="72" spans="1:11">
      <c r="A72">
        <v>67</v>
      </c>
      <c r="B72" s="83" t="e">
        <f>VLOOKUP($A72,'v-baza'!$B$7:C$202,COLUMN('v-baza'!C:C)-1,FALSE)</f>
        <v>#N/A</v>
      </c>
      <c r="C72" s="83" t="e">
        <f>VLOOKUP($A72,'v-baza'!$B$7:D$202,COLUMN('v-baza'!D:D)-1,FALSE)</f>
        <v>#N/A</v>
      </c>
      <c r="D72" s="83" t="e">
        <f>VLOOKUP($A72,'v-baza'!$B$7:E$202,COLUMN('v-baza'!E:E)-1,FALSE)</f>
        <v>#N/A</v>
      </c>
      <c r="E72" s="83" t="e">
        <f>VLOOKUP($A72,'v-baza'!$B$7:F$202,COLUMN('v-baza'!F:F)-1,FALSE)</f>
        <v>#N/A</v>
      </c>
      <c r="F72" s="83" t="e">
        <f>VLOOKUP($A72,'v-baza'!$B$7:G$202,COLUMN('v-baza'!G:G)-1,FALSE)</f>
        <v>#N/A</v>
      </c>
      <c r="G72" s="83" t="e">
        <f>VLOOKUP($A72,'v-baza'!$B$7:H$202,COLUMN('v-baza'!H:H)-1,FALSE)</f>
        <v>#N/A</v>
      </c>
      <c r="H72" s="83" t="e">
        <f>VLOOKUP($A72,'v-baza'!$B$7:I$202,COLUMN('v-baza'!I:I)-1,FALSE)</f>
        <v>#N/A</v>
      </c>
      <c r="I72" t="e">
        <f>VLOOKUP($A72,'v-baza'!$B$7:J$202,COLUMN('v-baza'!J:J)-1,FALSE)</f>
        <v>#N/A</v>
      </c>
      <c r="J72" t="e">
        <f>VLOOKUP($A72,'v-baza'!$B$7:K$202,COLUMN('v-baza'!K:K)-1,FALSE)</f>
        <v>#N/A</v>
      </c>
      <c r="K72" s="47" t="e">
        <f>VLOOKUP($A72,'v-baza'!$B$7:L$202,COLUMN('v-baza'!L:L)-1,FALSE)</f>
        <v>#N/A</v>
      </c>
    </row>
    <row r="73" spans="1:11">
      <c r="A73">
        <v>68</v>
      </c>
      <c r="B73" s="83" t="e">
        <f>VLOOKUP($A73,'v-baza'!$B$7:C$202,COLUMN('v-baza'!C:C)-1,FALSE)</f>
        <v>#N/A</v>
      </c>
      <c r="C73" s="83" t="e">
        <f>VLOOKUP($A73,'v-baza'!$B$7:D$202,COLUMN('v-baza'!D:D)-1,FALSE)</f>
        <v>#N/A</v>
      </c>
      <c r="D73" s="83" t="e">
        <f>VLOOKUP($A73,'v-baza'!$B$7:E$202,COLUMN('v-baza'!E:E)-1,FALSE)</f>
        <v>#N/A</v>
      </c>
      <c r="E73" s="83" t="e">
        <f>VLOOKUP($A73,'v-baza'!$B$7:F$202,COLUMN('v-baza'!F:F)-1,FALSE)</f>
        <v>#N/A</v>
      </c>
      <c r="F73" s="83" t="e">
        <f>VLOOKUP($A73,'v-baza'!$B$7:G$202,COLUMN('v-baza'!G:G)-1,FALSE)</f>
        <v>#N/A</v>
      </c>
      <c r="G73" s="83" t="e">
        <f>VLOOKUP($A73,'v-baza'!$B$7:H$202,COLUMN('v-baza'!H:H)-1,FALSE)</f>
        <v>#N/A</v>
      </c>
      <c r="H73" s="83" t="e">
        <f>VLOOKUP($A73,'v-baza'!$B$7:I$202,COLUMN('v-baza'!I:I)-1,FALSE)</f>
        <v>#N/A</v>
      </c>
      <c r="I73" t="e">
        <f>VLOOKUP($A73,'v-baza'!$B$7:J$202,COLUMN('v-baza'!J:J)-1,FALSE)</f>
        <v>#N/A</v>
      </c>
      <c r="J73" t="e">
        <f>VLOOKUP($A73,'v-baza'!$B$7:K$202,COLUMN('v-baza'!K:K)-1,FALSE)</f>
        <v>#N/A</v>
      </c>
      <c r="K73" s="47" t="e">
        <f>VLOOKUP($A73,'v-baza'!$B$7:L$202,COLUMN('v-baza'!L:L)-1,FALSE)</f>
        <v>#N/A</v>
      </c>
    </row>
    <row r="74" spans="1:11">
      <c r="A74">
        <v>69</v>
      </c>
      <c r="B74" s="83" t="e">
        <f>VLOOKUP($A74,'v-baza'!$B$7:C$202,COLUMN('v-baza'!C:C)-1,FALSE)</f>
        <v>#N/A</v>
      </c>
      <c r="C74" s="83" t="e">
        <f>VLOOKUP($A74,'v-baza'!$B$7:D$202,COLUMN('v-baza'!D:D)-1,FALSE)</f>
        <v>#N/A</v>
      </c>
      <c r="D74" s="83" t="e">
        <f>VLOOKUP($A74,'v-baza'!$B$7:E$202,COLUMN('v-baza'!E:E)-1,FALSE)</f>
        <v>#N/A</v>
      </c>
      <c r="E74" s="83" t="e">
        <f>VLOOKUP($A74,'v-baza'!$B$7:F$202,COLUMN('v-baza'!F:F)-1,FALSE)</f>
        <v>#N/A</v>
      </c>
      <c r="F74" s="83" t="e">
        <f>VLOOKUP($A74,'v-baza'!$B$7:G$202,COLUMN('v-baza'!G:G)-1,FALSE)</f>
        <v>#N/A</v>
      </c>
      <c r="G74" s="83" t="e">
        <f>VLOOKUP($A74,'v-baza'!$B$7:H$202,COLUMN('v-baza'!H:H)-1,FALSE)</f>
        <v>#N/A</v>
      </c>
      <c r="H74" s="83" t="e">
        <f>VLOOKUP($A74,'v-baza'!$B$7:I$202,COLUMN('v-baza'!I:I)-1,FALSE)</f>
        <v>#N/A</v>
      </c>
      <c r="I74" t="e">
        <f>VLOOKUP($A74,'v-baza'!$B$7:J$202,COLUMN('v-baza'!J:J)-1,FALSE)</f>
        <v>#N/A</v>
      </c>
      <c r="J74" t="e">
        <f>VLOOKUP($A74,'v-baza'!$B$7:K$202,COLUMN('v-baza'!K:K)-1,FALSE)</f>
        <v>#N/A</v>
      </c>
      <c r="K74" s="47" t="e">
        <f>VLOOKUP($A74,'v-baza'!$B$7:L$202,COLUMN('v-baza'!L:L)-1,FALSE)</f>
        <v>#N/A</v>
      </c>
    </row>
    <row r="75" spans="1:11">
      <c r="A75">
        <v>70</v>
      </c>
      <c r="B75" s="83" t="e">
        <f>VLOOKUP($A75,'v-baza'!$B$7:C$202,COLUMN('v-baza'!C:C)-1,FALSE)</f>
        <v>#N/A</v>
      </c>
      <c r="C75" s="83" t="e">
        <f>VLOOKUP($A75,'v-baza'!$B$7:D$202,COLUMN('v-baza'!D:D)-1,FALSE)</f>
        <v>#N/A</v>
      </c>
      <c r="D75" s="83" t="e">
        <f>VLOOKUP($A75,'v-baza'!$B$7:E$202,COLUMN('v-baza'!E:E)-1,FALSE)</f>
        <v>#N/A</v>
      </c>
      <c r="E75" s="83" t="e">
        <f>VLOOKUP($A75,'v-baza'!$B$7:F$202,COLUMN('v-baza'!F:F)-1,FALSE)</f>
        <v>#N/A</v>
      </c>
      <c r="F75" s="83" t="e">
        <f>VLOOKUP($A75,'v-baza'!$B$7:G$202,COLUMN('v-baza'!G:G)-1,FALSE)</f>
        <v>#N/A</v>
      </c>
      <c r="G75" s="83" t="e">
        <f>VLOOKUP($A75,'v-baza'!$B$7:H$202,COLUMN('v-baza'!H:H)-1,FALSE)</f>
        <v>#N/A</v>
      </c>
      <c r="H75" s="83" t="e">
        <f>VLOOKUP($A75,'v-baza'!$B$7:I$202,COLUMN('v-baza'!I:I)-1,FALSE)</f>
        <v>#N/A</v>
      </c>
      <c r="I75" t="e">
        <f>VLOOKUP($A75,'v-baza'!$B$7:J$202,COLUMN('v-baza'!J:J)-1,FALSE)</f>
        <v>#N/A</v>
      </c>
      <c r="J75" t="e">
        <f>VLOOKUP($A75,'v-baza'!$B$7:K$202,COLUMN('v-baza'!K:K)-1,FALSE)</f>
        <v>#N/A</v>
      </c>
      <c r="K75" s="47" t="e">
        <f>VLOOKUP($A75,'v-baza'!$B$7:L$202,COLUMN('v-baza'!L:L)-1,FALSE)</f>
        <v>#N/A</v>
      </c>
    </row>
    <row r="76" spans="1:11">
      <c r="A76">
        <v>71</v>
      </c>
      <c r="B76" s="83" t="e">
        <f>VLOOKUP($A76,'v-baza'!$B$7:C$202,COLUMN('v-baza'!C:C)-1,FALSE)</f>
        <v>#N/A</v>
      </c>
      <c r="C76" s="83" t="e">
        <f>VLOOKUP($A76,'v-baza'!$B$7:D$202,COLUMN('v-baza'!D:D)-1,FALSE)</f>
        <v>#N/A</v>
      </c>
      <c r="D76" s="83" t="e">
        <f>VLOOKUP($A76,'v-baza'!$B$7:E$202,COLUMN('v-baza'!E:E)-1,FALSE)</f>
        <v>#N/A</v>
      </c>
      <c r="E76" s="83" t="e">
        <f>VLOOKUP($A76,'v-baza'!$B$7:F$202,COLUMN('v-baza'!F:F)-1,FALSE)</f>
        <v>#N/A</v>
      </c>
      <c r="F76" s="83" t="e">
        <f>VLOOKUP($A76,'v-baza'!$B$7:G$202,COLUMN('v-baza'!G:G)-1,FALSE)</f>
        <v>#N/A</v>
      </c>
      <c r="G76" s="83" t="e">
        <f>VLOOKUP($A76,'v-baza'!$B$7:H$202,COLUMN('v-baza'!H:H)-1,FALSE)</f>
        <v>#N/A</v>
      </c>
      <c r="H76" s="83" t="e">
        <f>VLOOKUP($A76,'v-baza'!$B$7:I$202,COLUMN('v-baza'!I:I)-1,FALSE)</f>
        <v>#N/A</v>
      </c>
      <c r="I76" t="e">
        <f>VLOOKUP($A76,'v-baza'!$B$7:J$202,COLUMN('v-baza'!J:J)-1,FALSE)</f>
        <v>#N/A</v>
      </c>
      <c r="J76" t="e">
        <f>VLOOKUP($A76,'v-baza'!$B$7:K$202,COLUMN('v-baza'!K:K)-1,FALSE)</f>
        <v>#N/A</v>
      </c>
      <c r="K76" s="47" t="e">
        <f>VLOOKUP($A76,'v-baza'!$B$7:L$202,COLUMN('v-baza'!L:L)-1,FALSE)</f>
        <v>#N/A</v>
      </c>
    </row>
    <row r="77" spans="1:11">
      <c r="A77">
        <v>72</v>
      </c>
      <c r="B77" s="83" t="e">
        <f>VLOOKUP($A77,'v-baza'!$B$7:C$202,COLUMN('v-baza'!C:C)-1,FALSE)</f>
        <v>#N/A</v>
      </c>
      <c r="C77" s="83" t="e">
        <f>VLOOKUP($A77,'v-baza'!$B$7:D$202,COLUMN('v-baza'!D:D)-1,FALSE)</f>
        <v>#N/A</v>
      </c>
      <c r="D77" s="83" t="e">
        <f>VLOOKUP($A77,'v-baza'!$B$7:E$202,COLUMN('v-baza'!E:E)-1,FALSE)</f>
        <v>#N/A</v>
      </c>
      <c r="E77" s="83" t="e">
        <f>VLOOKUP($A77,'v-baza'!$B$7:F$202,COLUMN('v-baza'!F:F)-1,FALSE)</f>
        <v>#N/A</v>
      </c>
      <c r="F77" s="83" t="e">
        <f>VLOOKUP($A77,'v-baza'!$B$7:G$202,COLUMN('v-baza'!G:G)-1,FALSE)</f>
        <v>#N/A</v>
      </c>
      <c r="G77" s="83" t="e">
        <f>VLOOKUP($A77,'v-baza'!$B$7:H$202,COLUMN('v-baza'!H:H)-1,FALSE)</f>
        <v>#N/A</v>
      </c>
      <c r="H77" s="83" t="e">
        <f>VLOOKUP($A77,'v-baza'!$B$7:I$202,COLUMN('v-baza'!I:I)-1,FALSE)</f>
        <v>#N/A</v>
      </c>
      <c r="I77" t="e">
        <f>VLOOKUP($A77,'v-baza'!$B$7:J$202,COLUMN('v-baza'!J:J)-1,FALSE)</f>
        <v>#N/A</v>
      </c>
      <c r="J77" t="e">
        <f>VLOOKUP($A77,'v-baza'!$B$7:K$202,COLUMN('v-baza'!K:K)-1,FALSE)</f>
        <v>#N/A</v>
      </c>
      <c r="K77" s="47" t="e">
        <f>VLOOKUP($A77,'v-baza'!$B$7:L$202,COLUMN('v-baza'!L:L)-1,FALSE)</f>
        <v>#N/A</v>
      </c>
    </row>
    <row r="78" spans="1:11">
      <c r="A78">
        <v>73</v>
      </c>
      <c r="B78" s="83" t="e">
        <f>VLOOKUP($A78,'v-baza'!$B$7:C$202,COLUMN('v-baza'!C:C)-1,FALSE)</f>
        <v>#N/A</v>
      </c>
      <c r="C78" s="83" t="e">
        <f>VLOOKUP($A78,'v-baza'!$B$7:D$202,COLUMN('v-baza'!D:D)-1,FALSE)</f>
        <v>#N/A</v>
      </c>
      <c r="D78" s="83" t="e">
        <f>VLOOKUP($A78,'v-baza'!$B$7:E$202,COLUMN('v-baza'!E:E)-1,FALSE)</f>
        <v>#N/A</v>
      </c>
      <c r="E78" s="83" t="e">
        <f>VLOOKUP($A78,'v-baza'!$B$7:F$202,COLUMN('v-baza'!F:F)-1,FALSE)</f>
        <v>#N/A</v>
      </c>
      <c r="F78" s="83" t="e">
        <f>VLOOKUP($A78,'v-baza'!$B$7:G$202,COLUMN('v-baza'!G:G)-1,FALSE)</f>
        <v>#N/A</v>
      </c>
      <c r="G78" s="83" t="e">
        <f>VLOOKUP($A78,'v-baza'!$B$7:H$202,COLUMN('v-baza'!H:H)-1,FALSE)</f>
        <v>#N/A</v>
      </c>
      <c r="H78" s="83" t="e">
        <f>VLOOKUP($A78,'v-baza'!$B$7:I$202,COLUMN('v-baza'!I:I)-1,FALSE)</f>
        <v>#N/A</v>
      </c>
      <c r="I78" t="e">
        <f>VLOOKUP($A78,'v-baza'!$B$7:J$202,COLUMN('v-baza'!J:J)-1,FALSE)</f>
        <v>#N/A</v>
      </c>
      <c r="J78" t="e">
        <f>VLOOKUP($A78,'v-baza'!$B$7:K$202,COLUMN('v-baza'!K:K)-1,FALSE)</f>
        <v>#N/A</v>
      </c>
      <c r="K78" s="47" t="e">
        <f>VLOOKUP($A78,'v-baza'!$B$7:L$202,COLUMN('v-baza'!L:L)-1,FALSE)</f>
        <v>#N/A</v>
      </c>
    </row>
    <row r="79" spans="1:11">
      <c r="A79">
        <v>74</v>
      </c>
      <c r="B79" s="83" t="e">
        <f>VLOOKUP($A79,'v-baza'!$B$7:C$202,COLUMN('v-baza'!C:C)-1,FALSE)</f>
        <v>#N/A</v>
      </c>
      <c r="C79" s="83" t="e">
        <f>VLOOKUP($A79,'v-baza'!$B$7:D$202,COLUMN('v-baza'!D:D)-1,FALSE)</f>
        <v>#N/A</v>
      </c>
      <c r="D79" s="83" t="e">
        <f>VLOOKUP($A79,'v-baza'!$B$7:E$202,COLUMN('v-baza'!E:E)-1,FALSE)</f>
        <v>#N/A</v>
      </c>
      <c r="E79" s="83" t="e">
        <f>VLOOKUP($A79,'v-baza'!$B$7:F$202,COLUMN('v-baza'!F:F)-1,FALSE)</f>
        <v>#N/A</v>
      </c>
      <c r="F79" s="83" t="e">
        <f>VLOOKUP($A79,'v-baza'!$B$7:G$202,COLUMN('v-baza'!G:G)-1,FALSE)</f>
        <v>#N/A</v>
      </c>
      <c r="G79" s="83" t="e">
        <f>VLOOKUP($A79,'v-baza'!$B$7:H$202,COLUMN('v-baza'!H:H)-1,FALSE)</f>
        <v>#N/A</v>
      </c>
      <c r="H79" s="83" t="e">
        <f>VLOOKUP($A79,'v-baza'!$B$7:I$202,COLUMN('v-baza'!I:I)-1,FALSE)</f>
        <v>#N/A</v>
      </c>
      <c r="I79" t="e">
        <f>VLOOKUP($A79,'v-baza'!$B$7:J$202,COLUMN('v-baza'!J:J)-1,FALSE)</f>
        <v>#N/A</v>
      </c>
      <c r="J79" t="e">
        <f>VLOOKUP($A79,'v-baza'!$B$7:K$202,COLUMN('v-baza'!K:K)-1,FALSE)</f>
        <v>#N/A</v>
      </c>
      <c r="K79" s="47" t="e">
        <f>VLOOKUP($A79,'v-baza'!$B$7:L$202,COLUMN('v-baza'!L:L)-1,FALSE)</f>
        <v>#N/A</v>
      </c>
    </row>
    <row r="80" spans="1:11">
      <c r="A80">
        <v>75</v>
      </c>
      <c r="B80" s="83" t="e">
        <f>VLOOKUP($A80,'v-baza'!$B$7:C$202,COLUMN('v-baza'!C:C)-1,FALSE)</f>
        <v>#N/A</v>
      </c>
      <c r="C80" s="83" t="e">
        <f>VLOOKUP($A80,'v-baza'!$B$7:D$202,COLUMN('v-baza'!D:D)-1,FALSE)</f>
        <v>#N/A</v>
      </c>
      <c r="D80" s="83" t="e">
        <f>VLOOKUP($A80,'v-baza'!$B$7:E$202,COLUMN('v-baza'!E:E)-1,FALSE)</f>
        <v>#N/A</v>
      </c>
      <c r="E80" s="83" t="e">
        <f>VLOOKUP($A80,'v-baza'!$B$7:F$202,COLUMN('v-baza'!F:F)-1,FALSE)</f>
        <v>#N/A</v>
      </c>
      <c r="F80" s="83" t="e">
        <f>VLOOKUP($A80,'v-baza'!$B$7:G$202,COLUMN('v-baza'!G:G)-1,FALSE)</f>
        <v>#N/A</v>
      </c>
      <c r="G80" s="83" t="e">
        <f>VLOOKUP($A80,'v-baza'!$B$7:H$202,COLUMN('v-baza'!H:H)-1,FALSE)</f>
        <v>#N/A</v>
      </c>
      <c r="H80" s="83" t="e">
        <f>VLOOKUP($A80,'v-baza'!$B$7:I$202,COLUMN('v-baza'!I:I)-1,FALSE)</f>
        <v>#N/A</v>
      </c>
      <c r="I80" t="e">
        <f>VLOOKUP($A80,'v-baza'!$B$7:J$202,COLUMN('v-baza'!J:J)-1,FALSE)</f>
        <v>#N/A</v>
      </c>
      <c r="J80" t="e">
        <f>VLOOKUP($A80,'v-baza'!$B$7:K$202,COLUMN('v-baza'!K:K)-1,FALSE)</f>
        <v>#N/A</v>
      </c>
      <c r="K80" s="47" t="e">
        <f>VLOOKUP($A80,'v-baza'!$B$7:L$202,COLUMN('v-baza'!L:L)-1,FALSE)</f>
        <v>#N/A</v>
      </c>
    </row>
    <row r="81" spans="1:11">
      <c r="A81">
        <v>76</v>
      </c>
      <c r="B81" s="83" t="e">
        <f>VLOOKUP($A81,'v-baza'!$B$7:C$202,COLUMN('v-baza'!C:C)-1,FALSE)</f>
        <v>#N/A</v>
      </c>
      <c r="C81" s="83" t="e">
        <f>VLOOKUP($A81,'v-baza'!$B$7:D$202,COLUMN('v-baza'!D:D)-1,FALSE)</f>
        <v>#N/A</v>
      </c>
      <c r="D81" s="83" t="e">
        <f>VLOOKUP($A81,'v-baza'!$B$7:E$202,COLUMN('v-baza'!E:E)-1,FALSE)</f>
        <v>#N/A</v>
      </c>
      <c r="E81" s="83" t="e">
        <f>VLOOKUP($A81,'v-baza'!$B$7:F$202,COLUMN('v-baza'!F:F)-1,FALSE)</f>
        <v>#N/A</v>
      </c>
      <c r="F81" s="83" t="e">
        <f>VLOOKUP($A81,'v-baza'!$B$7:G$202,COLUMN('v-baza'!G:G)-1,FALSE)</f>
        <v>#N/A</v>
      </c>
      <c r="G81" s="83" t="e">
        <f>VLOOKUP($A81,'v-baza'!$B$7:H$202,COLUMN('v-baza'!H:H)-1,FALSE)</f>
        <v>#N/A</v>
      </c>
      <c r="H81" s="83" t="e">
        <f>VLOOKUP($A81,'v-baza'!$B$7:I$202,COLUMN('v-baza'!I:I)-1,FALSE)</f>
        <v>#N/A</v>
      </c>
      <c r="I81" t="e">
        <f>VLOOKUP($A81,'v-baza'!$B$7:J$202,COLUMN('v-baza'!J:J)-1,FALSE)</f>
        <v>#N/A</v>
      </c>
      <c r="J81" t="e">
        <f>VLOOKUP($A81,'v-baza'!$B$7:K$202,COLUMN('v-baza'!K:K)-1,FALSE)</f>
        <v>#N/A</v>
      </c>
      <c r="K81" s="47" t="e">
        <f>VLOOKUP($A81,'v-baza'!$B$7:L$202,COLUMN('v-baza'!L:L)-1,FALSE)</f>
        <v>#N/A</v>
      </c>
    </row>
    <row r="82" spans="1:11">
      <c r="A82">
        <v>77</v>
      </c>
      <c r="B82" s="83" t="e">
        <f>VLOOKUP($A82,'v-baza'!$B$7:C$202,COLUMN('v-baza'!C:C)-1,FALSE)</f>
        <v>#N/A</v>
      </c>
      <c r="C82" s="83" t="e">
        <f>VLOOKUP($A82,'v-baza'!$B$7:D$202,COLUMN('v-baza'!D:D)-1,FALSE)</f>
        <v>#N/A</v>
      </c>
      <c r="D82" s="83" t="e">
        <f>VLOOKUP($A82,'v-baza'!$B$7:E$202,COLUMN('v-baza'!E:E)-1,FALSE)</f>
        <v>#N/A</v>
      </c>
      <c r="E82" s="83" t="e">
        <f>VLOOKUP($A82,'v-baza'!$B$7:F$202,COLUMN('v-baza'!F:F)-1,FALSE)</f>
        <v>#N/A</v>
      </c>
      <c r="F82" s="83" t="e">
        <f>VLOOKUP($A82,'v-baza'!$B$7:G$202,COLUMN('v-baza'!G:G)-1,FALSE)</f>
        <v>#N/A</v>
      </c>
      <c r="G82" s="83" t="e">
        <f>VLOOKUP($A82,'v-baza'!$B$7:H$202,COLUMN('v-baza'!H:H)-1,FALSE)</f>
        <v>#N/A</v>
      </c>
      <c r="H82" s="83" t="e">
        <f>VLOOKUP($A82,'v-baza'!$B$7:I$202,COLUMN('v-baza'!I:I)-1,FALSE)</f>
        <v>#N/A</v>
      </c>
      <c r="I82" t="e">
        <f>VLOOKUP($A82,'v-baza'!$B$7:J$202,COLUMN('v-baza'!J:J)-1,FALSE)</f>
        <v>#N/A</v>
      </c>
      <c r="J82" t="e">
        <f>VLOOKUP($A82,'v-baza'!$B$7:K$202,COLUMN('v-baza'!K:K)-1,FALSE)</f>
        <v>#N/A</v>
      </c>
      <c r="K82" s="47" t="e">
        <f>VLOOKUP($A82,'v-baza'!$B$7:L$202,COLUMN('v-baza'!L:L)-1,FALSE)</f>
        <v>#N/A</v>
      </c>
    </row>
    <row r="83" spans="1:11">
      <c r="A83">
        <v>78</v>
      </c>
      <c r="B83" s="83" t="e">
        <f>VLOOKUP($A83,'v-baza'!$B$7:C$202,COLUMN('v-baza'!C:C)-1,FALSE)</f>
        <v>#N/A</v>
      </c>
      <c r="C83" s="83" t="e">
        <f>VLOOKUP($A83,'v-baza'!$B$7:D$202,COLUMN('v-baza'!D:D)-1,FALSE)</f>
        <v>#N/A</v>
      </c>
      <c r="D83" s="83" t="e">
        <f>VLOOKUP($A83,'v-baza'!$B$7:E$202,COLUMN('v-baza'!E:E)-1,FALSE)</f>
        <v>#N/A</v>
      </c>
      <c r="E83" s="83" t="e">
        <f>VLOOKUP($A83,'v-baza'!$B$7:F$202,COLUMN('v-baza'!F:F)-1,FALSE)</f>
        <v>#N/A</v>
      </c>
      <c r="F83" s="83" t="e">
        <f>VLOOKUP($A83,'v-baza'!$B$7:G$202,COLUMN('v-baza'!G:G)-1,FALSE)</f>
        <v>#N/A</v>
      </c>
      <c r="G83" s="83" t="e">
        <f>VLOOKUP($A83,'v-baza'!$B$7:H$202,COLUMN('v-baza'!H:H)-1,FALSE)</f>
        <v>#N/A</v>
      </c>
      <c r="H83" s="83" t="e">
        <f>VLOOKUP($A83,'v-baza'!$B$7:I$202,COLUMN('v-baza'!I:I)-1,FALSE)</f>
        <v>#N/A</v>
      </c>
      <c r="I83" t="e">
        <f>VLOOKUP($A83,'v-baza'!$B$7:J$202,COLUMN('v-baza'!J:J)-1,FALSE)</f>
        <v>#N/A</v>
      </c>
      <c r="J83" t="e">
        <f>VLOOKUP($A83,'v-baza'!$B$7:K$202,COLUMN('v-baza'!K:K)-1,FALSE)</f>
        <v>#N/A</v>
      </c>
      <c r="K83" s="47" t="e">
        <f>VLOOKUP($A83,'v-baza'!$B$7:L$202,COLUMN('v-baza'!L:L)-1,FALSE)</f>
        <v>#N/A</v>
      </c>
    </row>
    <row r="84" spans="1:11">
      <c r="A84">
        <v>79</v>
      </c>
      <c r="B84" s="83" t="e">
        <f>VLOOKUP($A84,'v-baza'!$B$7:C$202,COLUMN('v-baza'!C:C)-1,FALSE)</f>
        <v>#N/A</v>
      </c>
      <c r="C84" s="83" t="e">
        <f>VLOOKUP($A84,'v-baza'!$B$7:D$202,COLUMN('v-baza'!D:D)-1,FALSE)</f>
        <v>#N/A</v>
      </c>
      <c r="D84" s="83" t="e">
        <f>VLOOKUP($A84,'v-baza'!$B$7:E$202,COLUMN('v-baza'!E:E)-1,FALSE)</f>
        <v>#N/A</v>
      </c>
      <c r="E84" s="83" t="e">
        <f>VLOOKUP($A84,'v-baza'!$B$7:F$202,COLUMN('v-baza'!F:F)-1,FALSE)</f>
        <v>#N/A</v>
      </c>
      <c r="F84" s="83" t="e">
        <f>VLOOKUP($A84,'v-baza'!$B$7:G$202,COLUMN('v-baza'!G:G)-1,FALSE)</f>
        <v>#N/A</v>
      </c>
      <c r="G84" s="83" t="e">
        <f>VLOOKUP($A84,'v-baza'!$B$7:H$202,COLUMN('v-baza'!H:H)-1,FALSE)</f>
        <v>#N/A</v>
      </c>
      <c r="H84" s="83" t="e">
        <f>VLOOKUP($A84,'v-baza'!$B$7:I$202,COLUMN('v-baza'!I:I)-1,FALSE)</f>
        <v>#N/A</v>
      </c>
      <c r="I84" t="e">
        <f>VLOOKUP($A84,'v-baza'!$B$7:J$202,COLUMN('v-baza'!J:J)-1,FALSE)</f>
        <v>#N/A</v>
      </c>
      <c r="J84" t="e">
        <f>VLOOKUP($A84,'v-baza'!$B$7:K$202,COLUMN('v-baza'!K:K)-1,FALSE)</f>
        <v>#N/A</v>
      </c>
      <c r="K84" s="47" t="e">
        <f>VLOOKUP($A84,'v-baza'!$B$7:L$202,COLUMN('v-baza'!L:L)-1,FALSE)</f>
        <v>#N/A</v>
      </c>
    </row>
    <row r="85" spans="1:11">
      <c r="A85">
        <v>80</v>
      </c>
      <c r="B85" s="83" t="e">
        <f>VLOOKUP($A85,'v-baza'!$B$7:C$202,COLUMN('v-baza'!C:C)-1,FALSE)</f>
        <v>#N/A</v>
      </c>
      <c r="C85" s="83" t="e">
        <f>VLOOKUP($A85,'v-baza'!$B$7:D$202,COLUMN('v-baza'!D:D)-1,FALSE)</f>
        <v>#N/A</v>
      </c>
      <c r="D85" s="83" t="e">
        <f>VLOOKUP($A85,'v-baza'!$B$7:E$202,COLUMN('v-baza'!E:E)-1,FALSE)</f>
        <v>#N/A</v>
      </c>
      <c r="E85" s="83" t="e">
        <f>VLOOKUP($A85,'v-baza'!$B$7:F$202,COLUMN('v-baza'!F:F)-1,FALSE)</f>
        <v>#N/A</v>
      </c>
      <c r="F85" s="83" t="e">
        <f>VLOOKUP($A85,'v-baza'!$B$7:G$202,COLUMN('v-baza'!G:G)-1,FALSE)</f>
        <v>#N/A</v>
      </c>
      <c r="G85" s="83" t="e">
        <f>VLOOKUP($A85,'v-baza'!$B$7:H$202,COLUMN('v-baza'!H:H)-1,FALSE)</f>
        <v>#N/A</v>
      </c>
      <c r="H85" s="83" t="e">
        <f>VLOOKUP($A85,'v-baza'!$B$7:I$202,COLUMN('v-baza'!I:I)-1,FALSE)</f>
        <v>#N/A</v>
      </c>
      <c r="I85" t="e">
        <f>VLOOKUP($A85,'v-baza'!$B$7:J$202,COLUMN('v-baza'!J:J)-1,FALSE)</f>
        <v>#N/A</v>
      </c>
      <c r="J85" t="e">
        <f>VLOOKUP($A85,'v-baza'!$B$7:K$202,COLUMN('v-baza'!K:K)-1,FALSE)</f>
        <v>#N/A</v>
      </c>
      <c r="K85" s="47" t="e">
        <f>VLOOKUP($A85,'v-baza'!$B$7:L$202,COLUMN('v-baza'!L:L)-1,FALSE)</f>
        <v>#N/A</v>
      </c>
    </row>
    <row r="86" spans="1:11">
      <c r="A86">
        <v>81</v>
      </c>
      <c r="B86" s="83" t="e">
        <f>VLOOKUP($A86,'v-baza'!$B$7:C$202,COLUMN('v-baza'!C:C)-1,FALSE)</f>
        <v>#N/A</v>
      </c>
      <c r="C86" s="83" t="e">
        <f>VLOOKUP($A86,'v-baza'!$B$7:D$202,COLUMN('v-baza'!D:D)-1,FALSE)</f>
        <v>#N/A</v>
      </c>
      <c r="D86" s="83" t="e">
        <f>VLOOKUP($A86,'v-baza'!$B$7:E$202,COLUMN('v-baza'!E:E)-1,FALSE)</f>
        <v>#N/A</v>
      </c>
      <c r="E86" s="83" t="e">
        <f>VLOOKUP($A86,'v-baza'!$B$7:F$202,COLUMN('v-baza'!F:F)-1,FALSE)</f>
        <v>#N/A</v>
      </c>
      <c r="F86" s="83" t="e">
        <f>VLOOKUP($A86,'v-baza'!$B$7:G$202,COLUMN('v-baza'!G:G)-1,FALSE)</f>
        <v>#N/A</v>
      </c>
      <c r="G86" s="83" t="e">
        <f>VLOOKUP($A86,'v-baza'!$B$7:H$202,COLUMN('v-baza'!H:H)-1,FALSE)</f>
        <v>#N/A</v>
      </c>
      <c r="H86" s="83" t="e">
        <f>VLOOKUP($A86,'v-baza'!$B$7:I$202,COLUMN('v-baza'!I:I)-1,FALSE)</f>
        <v>#N/A</v>
      </c>
      <c r="I86" t="e">
        <f>VLOOKUP($A86,'v-baza'!$B$7:J$202,COLUMN('v-baza'!J:J)-1,FALSE)</f>
        <v>#N/A</v>
      </c>
      <c r="J86" t="e">
        <f>VLOOKUP($A86,'v-baza'!$B$7:K$202,COLUMN('v-baza'!K:K)-1,FALSE)</f>
        <v>#N/A</v>
      </c>
      <c r="K86" s="47" t="e">
        <f>VLOOKUP($A86,'v-baza'!$B$7:L$202,COLUMN('v-baza'!L:L)-1,FALSE)</f>
        <v>#N/A</v>
      </c>
    </row>
    <row r="87" spans="1:11">
      <c r="A87">
        <v>82</v>
      </c>
      <c r="B87" s="83" t="e">
        <f>VLOOKUP($A87,'v-baza'!$B$7:C$202,COLUMN('v-baza'!C:C)-1,FALSE)</f>
        <v>#N/A</v>
      </c>
      <c r="C87" s="83" t="e">
        <f>VLOOKUP($A87,'v-baza'!$B$7:D$202,COLUMN('v-baza'!D:D)-1,FALSE)</f>
        <v>#N/A</v>
      </c>
      <c r="D87" s="83" t="e">
        <f>VLOOKUP($A87,'v-baza'!$B$7:E$202,COLUMN('v-baza'!E:E)-1,FALSE)</f>
        <v>#N/A</v>
      </c>
      <c r="E87" s="83" t="e">
        <f>VLOOKUP($A87,'v-baza'!$B$7:F$202,COLUMN('v-baza'!F:F)-1,FALSE)</f>
        <v>#N/A</v>
      </c>
      <c r="F87" s="83" t="e">
        <f>VLOOKUP($A87,'v-baza'!$B$7:G$202,COLUMN('v-baza'!G:G)-1,FALSE)</f>
        <v>#N/A</v>
      </c>
      <c r="G87" s="83" t="e">
        <f>VLOOKUP($A87,'v-baza'!$B$7:H$202,COLUMN('v-baza'!H:H)-1,FALSE)</f>
        <v>#N/A</v>
      </c>
      <c r="H87" s="83" t="e">
        <f>VLOOKUP($A87,'v-baza'!$B$7:I$202,COLUMN('v-baza'!I:I)-1,FALSE)</f>
        <v>#N/A</v>
      </c>
      <c r="I87" t="e">
        <f>VLOOKUP($A87,'v-baza'!$B$7:J$202,COLUMN('v-baza'!J:J)-1,FALSE)</f>
        <v>#N/A</v>
      </c>
      <c r="J87" t="e">
        <f>VLOOKUP($A87,'v-baza'!$B$7:K$202,COLUMN('v-baza'!K:K)-1,FALSE)</f>
        <v>#N/A</v>
      </c>
      <c r="K87" s="47" t="e">
        <f>VLOOKUP($A87,'v-baza'!$B$7:L$202,COLUMN('v-baza'!L:L)-1,FALSE)</f>
        <v>#N/A</v>
      </c>
    </row>
    <row r="88" spans="1:11">
      <c r="A88">
        <v>83</v>
      </c>
      <c r="B88" s="83" t="e">
        <f>VLOOKUP($A88,'v-baza'!$B$7:C$202,COLUMN('v-baza'!C:C)-1,FALSE)</f>
        <v>#N/A</v>
      </c>
      <c r="C88" s="83" t="e">
        <f>VLOOKUP($A88,'v-baza'!$B$7:D$202,COLUMN('v-baza'!D:D)-1,FALSE)</f>
        <v>#N/A</v>
      </c>
      <c r="D88" s="83" t="e">
        <f>VLOOKUP($A88,'v-baza'!$B$7:E$202,COLUMN('v-baza'!E:E)-1,FALSE)</f>
        <v>#N/A</v>
      </c>
      <c r="E88" s="83" t="e">
        <f>VLOOKUP($A88,'v-baza'!$B$7:F$202,COLUMN('v-baza'!F:F)-1,FALSE)</f>
        <v>#N/A</v>
      </c>
      <c r="F88" s="83" t="e">
        <f>VLOOKUP($A88,'v-baza'!$B$7:G$202,COLUMN('v-baza'!G:G)-1,FALSE)</f>
        <v>#N/A</v>
      </c>
      <c r="G88" s="83" t="e">
        <f>VLOOKUP($A88,'v-baza'!$B$7:H$202,COLUMN('v-baza'!H:H)-1,FALSE)</f>
        <v>#N/A</v>
      </c>
      <c r="H88" s="83" t="e">
        <f>VLOOKUP($A88,'v-baza'!$B$7:I$202,COLUMN('v-baza'!I:I)-1,FALSE)</f>
        <v>#N/A</v>
      </c>
      <c r="I88" t="e">
        <f>VLOOKUP($A88,'v-baza'!$B$7:J$202,COLUMN('v-baza'!J:J)-1,FALSE)</f>
        <v>#N/A</v>
      </c>
      <c r="J88" t="e">
        <f>VLOOKUP($A88,'v-baza'!$B$7:K$202,COLUMN('v-baza'!K:K)-1,FALSE)</f>
        <v>#N/A</v>
      </c>
      <c r="K88" s="47" t="e">
        <f>VLOOKUP($A88,'v-baza'!$B$7:L$202,COLUMN('v-baza'!L:L)-1,FALSE)</f>
        <v>#N/A</v>
      </c>
    </row>
    <row r="89" spans="1:11">
      <c r="A89">
        <v>84</v>
      </c>
      <c r="B89" s="83" t="e">
        <f>VLOOKUP($A89,'v-baza'!$B$7:C$202,COLUMN('v-baza'!C:C)-1,FALSE)</f>
        <v>#N/A</v>
      </c>
      <c r="C89" s="83" t="e">
        <f>VLOOKUP($A89,'v-baza'!$B$7:D$202,COLUMN('v-baza'!D:D)-1,FALSE)</f>
        <v>#N/A</v>
      </c>
      <c r="D89" s="83" t="e">
        <f>VLOOKUP($A89,'v-baza'!$B$7:E$202,COLUMN('v-baza'!E:E)-1,FALSE)</f>
        <v>#N/A</v>
      </c>
      <c r="E89" s="83" t="e">
        <f>VLOOKUP($A89,'v-baza'!$B$7:F$202,COLUMN('v-baza'!F:F)-1,FALSE)</f>
        <v>#N/A</v>
      </c>
      <c r="F89" s="83" t="e">
        <f>VLOOKUP($A89,'v-baza'!$B$7:G$202,COLUMN('v-baza'!G:G)-1,FALSE)</f>
        <v>#N/A</v>
      </c>
      <c r="G89" s="83" t="e">
        <f>VLOOKUP($A89,'v-baza'!$B$7:H$202,COLUMN('v-baza'!H:H)-1,FALSE)</f>
        <v>#N/A</v>
      </c>
      <c r="H89" s="83" t="e">
        <f>VLOOKUP($A89,'v-baza'!$B$7:I$202,COLUMN('v-baza'!I:I)-1,FALSE)</f>
        <v>#N/A</v>
      </c>
      <c r="I89" t="e">
        <f>VLOOKUP($A89,'v-baza'!$B$7:J$202,COLUMN('v-baza'!J:J)-1,FALSE)</f>
        <v>#N/A</v>
      </c>
      <c r="J89" t="e">
        <f>VLOOKUP($A89,'v-baza'!$B$7:K$202,COLUMN('v-baza'!K:K)-1,FALSE)</f>
        <v>#N/A</v>
      </c>
      <c r="K89" s="47" t="e">
        <f>VLOOKUP($A89,'v-baza'!$B$7:L$202,COLUMN('v-baza'!L:L)-1,FALSE)</f>
        <v>#N/A</v>
      </c>
    </row>
    <row r="90" spans="1:11">
      <c r="A90">
        <v>85</v>
      </c>
      <c r="B90" s="83" t="e">
        <f>VLOOKUP($A90,'v-baza'!$B$7:C$202,COLUMN('v-baza'!C:C)-1,FALSE)</f>
        <v>#N/A</v>
      </c>
      <c r="C90" s="83" t="e">
        <f>VLOOKUP($A90,'v-baza'!$B$7:D$202,COLUMN('v-baza'!D:D)-1,FALSE)</f>
        <v>#N/A</v>
      </c>
      <c r="D90" s="83" t="e">
        <f>VLOOKUP($A90,'v-baza'!$B$7:E$202,COLUMN('v-baza'!E:E)-1,FALSE)</f>
        <v>#N/A</v>
      </c>
      <c r="E90" s="83" t="e">
        <f>VLOOKUP($A90,'v-baza'!$B$7:F$202,COLUMN('v-baza'!F:F)-1,FALSE)</f>
        <v>#N/A</v>
      </c>
      <c r="F90" s="83" t="e">
        <f>VLOOKUP($A90,'v-baza'!$B$7:G$202,COLUMN('v-baza'!G:G)-1,FALSE)</f>
        <v>#N/A</v>
      </c>
      <c r="G90" s="83" t="e">
        <f>VLOOKUP($A90,'v-baza'!$B$7:H$202,COLUMN('v-baza'!H:H)-1,FALSE)</f>
        <v>#N/A</v>
      </c>
      <c r="H90" s="83" t="e">
        <f>VLOOKUP($A90,'v-baza'!$B$7:I$202,COLUMN('v-baza'!I:I)-1,FALSE)</f>
        <v>#N/A</v>
      </c>
      <c r="I90" t="e">
        <f>VLOOKUP($A90,'v-baza'!$B$7:J$202,COLUMN('v-baza'!J:J)-1,FALSE)</f>
        <v>#N/A</v>
      </c>
      <c r="J90" t="e">
        <f>VLOOKUP($A90,'v-baza'!$B$7:K$202,COLUMN('v-baza'!K:K)-1,FALSE)</f>
        <v>#N/A</v>
      </c>
      <c r="K90" s="47" t="e">
        <f>VLOOKUP($A90,'v-baza'!$B$7:L$202,COLUMN('v-baza'!L:L)-1,FALSE)</f>
        <v>#N/A</v>
      </c>
    </row>
    <row r="91" spans="1:11">
      <c r="A91">
        <v>86</v>
      </c>
      <c r="B91" s="83" t="e">
        <f>VLOOKUP($A91,'v-baza'!$B$7:C$202,COLUMN('v-baza'!C:C)-1,FALSE)</f>
        <v>#N/A</v>
      </c>
      <c r="C91" s="83" t="e">
        <f>VLOOKUP($A91,'v-baza'!$B$7:D$202,COLUMN('v-baza'!D:D)-1,FALSE)</f>
        <v>#N/A</v>
      </c>
      <c r="D91" s="83" t="e">
        <f>VLOOKUP($A91,'v-baza'!$B$7:E$202,COLUMN('v-baza'!E:E)-1,FALSE)</f>
        <v>#N/A</v>
      </c>
      <c r="E91" s="83" t="e">
        <f>VLOOKUP($A91,'v-baza'!$B$7:F$202,COLUMN('v-baza'!F:F)-1,FALSE)</f>
        <v>#N/A</v>
      </c>
      <c r="F91" s="83" t="e">
        <f>VLOOKUP($A91,'v-baza'!$B$7:G$202,COLUMN('v-baza'!G:G)-1,FALSE)</f>
        <v>#N/A</v>
      </c>
      <c r="G91" s="83" t="e">
        <f>VLOOKUP($A91,'v-baza'!$B$7:H$202,COLUMN('v-baza'!H:H)-1,FALSE)</f>
        <v>#N/A</v>
      </c>
      <c r="H91" s="83" t="e">
        <f>VLOOKUP($A91,'v-baza'!$B$7:I$202,COLUMN('v-baza'!I:I)-1,FALSE)</f>
        <v>#N/A</v>
      </c>
      <c r="I91" t="e">
        <f>VLOOKUP($A91,'v-baza'!$B$7:J$202,COLUMN('v-baza'!J:J)-1,FALSE)</f>
        <v>#N/A</v>
      </c>
      <c r="J91" t="e">
        <f>VLOOKUP($A91,'v-baza'!$B$7:K$202,COLUMN('v-baza'!K:K)-1,FALSE)</f>
        <v>#N/A</v>
      </c>
      <c r="K91" s="47" t="e">
        <f>VLOOKUP($A91,'v-baza'!$B$7:L$202,COLUMN('v-baza'!L:L)-1,FALSE)</f>
        <v>#N/A</v>
      </c>
    </row>
    <row r="92" spans="1:11">
      <c r="A92">
        <v>87</v>
      </c>
      <c r="B92" s="83" t="e">
        <f>VLOOKUP($A92,'v-baza'!$B$7:C$202,COLUMN('v-baza'!C:C)-1,FALSE)</f>
        <v>#N/A</v>
      </c>
      <c r="C92" s="83" t="e">
        <f>VLOOKUP($A92,'v-baza'!$B$7:D$202,COLUMN('v-baza'!D:D)-1,FALSE)</f>
        <v>#N/A</v>
      </c>
      <c r="D92" s="83" t="e">
        <f>VLOOKUP($A92,'v-baza'!$B$7:E$202,COLUMN('v-baza'!E:E)-1,FALSE)</f>
        <v>#N/A</v>
      </c>
      <c r="E92" s="83" t="e">
        <f>VLOOKUP($A92,'v-baza'!$B$7:F$202,COLUMN('v-baza'!F:F)-1,FALSE)</f>
        <v>#N/A</v>
      </c>
      <c r="F92" s="83" t="e">
        <f>VLOOKUP($A92,'v-baza'!$B$7:G$202,COLUMN('v-baza'!G:G)-1,FALSE)</f>
        <v>#N/A</v>
      </c>
      <c r="G92" s="83" t="e">
        <f>VLOOKUP($A92,'v-baza'!$B$7:H$202,COLUMN('v-baza'!H:H)-1,FALSE)</f>
        <v>#N/A</v>
      </c>
      <c r="H92" s="83" t="e">
        <f>VLOOKUP($A92,'v-baza'!$B$7:I$202,COLUMN('v-baza'!I:I)-1,FALSE)</f>
        <v>#N/A</v>
      </c>
      <c r="I92" t="e">
        <f>VLOOKUP($A92,'v-baza'!$B$7:J$202,COLUMN('v-baza'!J:J)-1,FALSE)</f>
        <v>#N/A</v>
      </c>
      <c r="J92" t="e">
        <f>VLOOKUP($A92,'v-baza'!$B$7:K$202,COLUMN('v-baza'!K:K)-1,FALSE)</f>
        <v>#N/A</v>
      </c>
      <c r="K92" s="47" t="e">
        <f>VLOOKUP($A92,'v-baza'!$B$7:L$202,COLUMN('v-baza'!L:L)-1,FALSE)</f>
        <v>#N/A</v>
      </c>
    </row>
    <row r="93" spans="1:11">
      <c r="A93">
        <v>88</v>
      </c>
      <c r="B93" s="83" t="e">
        <f>VLOOKUP($A93,'v-baza'!$B$7:C$202,COLUMN('v-baza'!C:C)-1,FALSE)</f>
        <v>#N/A</v>
      </c>
      <c r="C93" s="83" t="e">
        <f>VLOOKUP($A93,'v-baza'!$B$7:D$202,COLUMN('v-baza'!D:D)-1,FALSE)</f>
        <v>#N/A</v>
      </c>
      <c r="D93" s="83" t="e">
        <f>VLOOKUP($A93,'v-baza'!$B$7:E$202,COLUMN('v-baza'!E:E)-1,FALSE)</f>
        <v>#N/A</v>
      </c>
      <c r="E93" s="83" t="e">
        <f>VLOOKUP($A93,'v-baza'!$B$7:F$202,COLUMN('v-baza'!F:F)-1,FALSE)</f>
        <v>#N/A</v>
      </c>
      <c r="F93" s="83" t="e">
        <f>VLOOKUP($A93,'v-baza'!$B$7:G$202,COLUMN('v-baza'!G:G)-1,FALSE)</f>
        <v>#N/A</v>
      </c>
      <c r="G93" s="83" t="e">
        <f>VLOOKUP($A93,'v-baza'!$B$7:H$202,COLUMN('v-baza'!H:H)-1,FALSE)</f>
        <v>#N/A</v>
      </c>
      <c r="H93" s="83" t="e">
        <f>VLOOKUP($A93,'v-baza'!$B$7:I$202,COLUMN('v-baza'!I:I)-1,FALSE)</f>
        <v>#N/A</v>
      </c>
      <c r="I93" t="e">
        <f>VLOOKUP($A93,'v-baza'!$B$7:J$202,COLUMN('v-baza'!J:J)-1,FALSE)</f>
        <v>#N/A</v>
      </c>
      <c r="J93" t="e">
        <f>VLOOKUP($A93,'v-baza'!$B$7:K$202,COLUMN('v-baza'!K:K)-1,FALSE)</f>
        <v>#N/A</v>
      </c>
      <c r="K93" s="47" t="e">
        <f>VLOOKUP($A93,'v-baza'!$B$7:L$202,COLUMN('v-baza'!L:L)-1,FALSE)</f>
        <v>#N/A</v>
      </c>
    </row>
    <row r="94" spans="1:11">
      <c r="A94">
        <v>89</v>
      </c>
      <c r="B94" s="83" t="e">
        <f>VLOOKUP($A94,'v-baza'!$B$7:C$202,COLUMN('v-baza'!C:C)-1,FALSE)</f>
        <v>#N/A</v>
      </c>
      <c r="C94" s="83" t="e">
        <f>VLOOKUP($A94,'v-baza'!$B$7:D$202,COLUMN('v-baza'!D:D)-1,FALSE)</f>
        <v>#N/A</v>
      </c>
      <c r="D94" s="83" t="e">
        <f>VLOOKUP($A94,'v-baza'!$B$7:E$202,COLUMN('v-baza'!E:E)-1,FALSE)</f>
        <v>#N/A</v>
      </c>
      <c r="E94" s="83" t="e">
        <f>VLOOKUP($A94,'v-baza'!$B$7:F$202,COLUMN('v-baza'!F:F)-1,FALSE)</f>
        <v>#N/A</v>
      </c>
      <c r="F94" s="83" t="e">
        <f>VLOOKUP($A94,'v-baza'!$B$7:G$202,COLUMN('v-baza'!G:G)-1,FALSE)</f>
        <v>#N/A</v>
      </c>
      <c r="G94" s="83" t="e">
        <f>VLOOKUP($A94,'v-baza'!$B$7:H$202,COLUMN('v-baza'!H:H)-1,FALSE)</f>
        <v>#N/A</v>
      </c>
      <c r="H94" s="83" t="e">
        <f>VLOOKUP($A94,'v-baza'!$B$7:I$202,COLUMN('v-baza'!I:I)-1,FALSE)</f>
        <v>#N/A</v>
      </c>
      <c r="I94" t="e">
        <f>VLOOKUP($A94,'v-baza'!$B$7:J$202,COLUMN('v-baza'!J:J)-1,FALSE)</f>
        <v>#N/A</v>
      </c>
      <c r="J94" t="e">
        <f>VLOOKUP($A94,'v-baza'!$B$7:K$202,COLUMN('v-baza'!K:K)-1,FALSE)</f>
        <v>#N/A</v>
      </c>
      <c r="K94" s="47" t="e">
        <f>VLOOKUP($A94,'v-baza'!$B$7:L$202,COLUMN('v-baza'!L:L)-1,FALSE)</f>
        <v>#N/A</v>
      </c>
    </row>
    <row r="95" spans="1:11">
      <c r="A95">
        <v>90</v>
      </c>
      <c r="B95" s="83" t="e">
        <f>VLOOKUP($A95,'v-baza'!$B$7:C$202,COLUMN('v-baza'!C:C)-1,FALSE)</f>
        <v>#N/A</v>
      </c>
      <c r="C95" s="83" t="e">
        <f>VLOOKUP($A95,'v-baza'!$B$7:D$202,COLUMN('v-baza'!D:D)-1,FALSE)</f>
        <v>#N/A</v>
      </c>
      <c r="D95" s="83" t="e">
        <f>VLOOKUP($A95,'v-baza'!$B$7:E$202,COLUMN('v-baza'!E:E)-1,FALSE)</f>
        <v>#N/A</v>
      </c>
      <c r="E95" s="83" t="e">
        <f>VLOOKUP($A95,'v-baza'!$B$7:F$202,COLUMN('v-baza'!F:F)-1,FALSE)</f>
        <v>#N/A</v>
      </c>
      <c r="F95" s="83" t="e">
        <f>VLOOKUP($A95,'v-baza'!$B$7:G$202,COLUMN('v-baza'!G:G)-1,FALSE)</f>
        <v>#N/A</v>
      </c>
      <c r="G95" s="83" t="e">
        <f>VLOOKUP($A95,'v-baza'!$B$7:H$202,COLUMN('v-baza'!H:H)-1,FALSE)</f>
        <v>#N/A</v>
      </c>
      <c r="H95" s="83" t="e">
        <f>VLOOKUP($A95,'v-baza'!$B$7:I$202,COLUMN('v-baza'!I:I)-1,FALSE)</f>
        <v>#N/A</v>
      </c>
      <c r="I95" t="e">
        <f>VLOOKUP($A95,'v-baza'!$B$7:J$202,COLUMN('v-baza'!J:J)-1,FALSE)</f>
        <v>#N/A</v>
      </c>
      <c r="J95" t="e">
        <f>VLOOKUP($A95,'v-baza'!$B$7:K$202,COLUMN('v-baza'!K:K)-1,FALSE)</f>
        <v>#N/A</v>
      </c>
      <c r="K95" s="47" t="e">
        <f>VLOOKUP($A95,'v-baza'!$B$7:L$202,COLUMN('v-baza'!L:L)-1,FALSE)</f>
        <v>#N/A</v>
      </c>
    </row>
    <row r="96" spans="1:11">
      <c r="A96">
        <v>91</v>
      </c>
      <c r="B96" s="83" t="e">
        <f>VLOOKUP($A96,'v-baza'!$B$7:C$202,COLUMN('v-baza'!C:C)-1,FALSE)</f>
        <v>#N/A</v>
      </c>
      <c r="C96" s="83" t="e">
        <f>VLOOKUP($A96,'v-baza'!$B$7:D$202,COLUMN('v-baza'!D:D)-1,FALSE)</f>
        <v>#N/A</v>
      </c>
      <c r="D96" s="83" t="e">
        <f>VLOOKUP($A96,'v-baza'!$B$7:E$202,COLUMN('v-baza'!E:E)-1,FALSE)</f>
        <v>#N/A</v>
      </c>
      <c r="E96" s="83" t="e">
        <f>VLOOKUP($A96,'v-baza'!$B$7:F$202,COLUMN('v-baza'!F:F)-1,FALSE)</f>
        <v>#N/A</v>
      </c>
      <c r="F96" s="83" t="e">
        <f>VLOOKUP($A96,'v-baza'!$B$7:G$202,COLUMN('v-baza'!G:G)-1,FALSE)</f>
        <v>#N/A</v>
      </c>
      <c r="G96" s="83" t="e">
        <f>VLOOKUP($A96,'v-baza'!$B$7:H$202,COLUMN('v-baza'!H:H)-1,FALSE)</f>
        <v>#N/A</v>
      </c>
      <c r="H96" s="83" t="e">
        <f>VLOOKUP($A96,'v-baza'!$B$7:I$202,COLUMN('v-baza'!I:I)-1,FALSE)</f>
        <v>#N/A</v>
      </c>
      <c r="I96" t="e">
        <f>VLOOKUP($A96,'v-baza'!$B$7:J$202,COLUMN('v-baza'!J:J)-1,FALSE)</f>
        <v>#N/A</v>
      </c>
      <c r="J96" t="e">
        <f>VLOOKUP($A96,'v-baza'!$B$7:K$202,COLUMN('v-baza'!K:K)-1,FALSE)</f>
        <v>#N/A</v>
      </c>
      <c r="K96" s="47" t="e">
        <f>VLOOKUP($A96,'v-baza'!$B$7:L$202,COLUMN('v-baza'!L:L)-1,FALSE)</f>
        <v>#N/A</v>
      </c>
    </row>
    <row r="97" spans="1:11">
      <c r="A97">
        <v>92</v>
      </c>
      <c r="B97" s="83" t="e">
        <f>VLOOKUP($A97,'v-baza'!$B$7:C$202,COLUMN('v-baza'!C:C)-1,FALSE)</f>
        <v>#N/A</v>
      </c>
      <c r="C97" s="83" t="e">
        <f>VLOOKUP($A97,'v-baza'!$B$7:D$202,COLUMN('v-baza'!D:D)-1,FALSE)</f>
        <v>#N/A</v>
      </c>
      <c r="D97" s="83" t="e">
        <f>VLOOKUP($A97,'v-baza'!$B$7:E$202,COLUMN('v-baza'!E:E)-1,FALSE)</f>
        <v>#N/A</v>
      </c>
      <c r="E97" s="83" t="e">
        <f>VLOOKUP($A97,'v-baza'!$B$7:F$202,COLUMN('v-baza'!F:F)-1,FALSE)</f>
        <v>#N/A</v>
      </c>
      <c r="F97" s="83" t="e">
        <f>VLOOKUP($A97,'v-baza'!$B$7:G$202,COLUMN('v-baza'!G:G)-1,FALSE)</f>
        <v>#N/A</v>
      </c>
      <c r="G97" s="83" t="e">
        <f>VLOOKUP($A97,'v-baza'!$B$7:H$202,COLUMN('v-baza'!H:H)-1,FALSE)</f>
        <v>#N/A</v>
      </c>
      <c r="H97" s="83" t="e">
        <f>VLOOKUP($A97,'v-baza'!$B$7:I$202,COLUMN('v-baza'!I:I)-1,FALSE)</f>
        <v>#N/A</v>
      </c>
      <c r="I97" t="e">
        <f>VLOOKUP($A97,'v-baza'!$B$7:J$202,COLUMN('v-baza'!J:J)-1,FALSE)</f>
        <v>#N/A</v>
      </c>
      <c r="J97" t="e">
        <f>VLOOKUP($A97,'v-baza'!$B$7:K$202,COLUMN('v-baza'!K:K)-1,FALSE)</f>
        <v>#N/A</v>
      </c>
      <c r="K97" s="47" t="e">
        <f>VLOOKUP($A97,'v-baza'!$B$7:L$202,COLUMN('v-baza'!L:L)-1,FALSE)</f>
        <v>#N/A</v>
      </c>
    </row>
    <row r="98" spans="1:11">
      <c r="A98">
        <v>93</v>
      </c>
      <c r="B98" s="83" t="e">
        <f>VLOOKUP($A98,'v-baza'!$B$7:C$202,COLUMN('v-baza'!C:C)-1,FALSE)</f>
        <v>#N/A</v>
      </c>
      <c r="C98" s="83" t="e">
        <f>VLOOKUP($A98,'v-baza'!$B$7:D$202,COLUMN('v-baza'!D:D)-1,FALSE)</f>
        <v>#N/A</v>
      </c>
      <c r="D98" s="83" t="e">
        <f>VLOOKUP($A98,'v-baza'!$B$7:E$202,COLUMN('v-baza'!E:E)-1,FALSE)</f>
        <v>#N/A</v>
      </c>
      <c r="E98" s="83" t="e">
        <f>VLOOKUP($A98,'v-baza'!$B$7:F$202,COLUMN('v-baza'!F:F)-1,FALSE)</f>
        <v>#N/A</v>
      </c>
      <c r="F98" s="83" t="e">
        <f>VLOOKUP($A98,'v-baza'!$B$7:G$202,COLUMN('v-baza'!G:G)-1,FALSE)</f>
        <v>#N/A</v>
      </c>
      <c r="G98" s="83" t="e">
        <f>VLOOKUP($A98,'v-baza'!$B$7:H$202,COLUMN('v-baza'!H:H)-1,FALSE)</f>
        <v>#N/A</v>
      </c>
      <c r="H98" s="83" t="e">
        <f>VLOOKUP($A98,'v-baza'!$B$7:I$202,COLUMN('v-baza'!I:I)-1,FALSE)</f>
        <v>#N/A</v>
      </c>
      <c r="I98" t="e">
        <f>VLOOKUP($A98,'v-baza'!$B$7:J$202,COLUMN('v-baza'!J:J)-1,FALSE)</f>
        <v>#N/A</v>
      </c>
      <c r="J98" t="e">
        <f>VLOOKUP($A98,'v-baza'!$B$7:K$202,COLUMN('v-baza'!K:K)-1,FALSE)</f>
        <v>#N/A</v>
      </c>
      <c r="K98" s="47" t="e">
        <f>VLOOKUP($A98,'v-baza'!$B$7:L$202,COLUMN('v-baza'!L:L)-1,FALSE)</f>
        <v>#N/A</v>
      </c>
    </row>
    <row r="99" spans="1:11">
      <c r="A99">
        <v>94</v>
      </c>
      <c r="B99" s="83" t="e">
        <f>VLOOKUP($A99,'v-baza'!$B$7:C$202,COLUMN('v-baza'!C:C)-1,FALSE)</f>
        <v>#N/A</v>
      </c>
      <c r="C99" s="83" t="e">
        <f>VLOOKUP($A99,'v-baza'!$B$7:D$202,COLUMN('v-baza'!D:D)-1,FALSE)</f>
        <v>#N/A</v>
      </c>
      <c r="D99" s="83" t="e">
        <f>VLOOKUP($A99,'v-baza'!$B$7:E$202,COLUMN('v-baza'!E:E)-1,FALSE)</f>
        <v>#N/A</v>
      </c>
      <c r="E99" s="83" t="e">
        <f>VLOOKUP($A99,'v-baza'!$B$7:F$202,COLUMN('v-baza'!F:F)-1,FALSE)</f>
        <v>#N/A</v>
      </c>
      <c r="F99" s="83" t="e">
        <f>VLOOKUP($A99,'v-baza'!$B$7:G$202,COLUMN('v-baza'!G:G)-1,FALSE)</f>
        <v>#N/A</v>
      </c>
      <c r="G99" s="83" t="e">
        <f>VLOOKUP($A99,'v-baza'!$B$7:H$202,COLUMN('v-baza'!H:H)-1,FALSE)</f>
        <v>#N/A</v>
      </c>
      <c r="H99" s="83" t="e">
        <f>VLOOKUP($A99,'v-baza'!$B$7:I$202,COLUMN('v-baza'!I:I)-1,FALSE)</f>
        <v>#N/A</v>
      </c>
      <c r="I99" t="e">
        <f>VLOOKUP($A99,'v-baza'!$B$7:J$202,COLUMN('v-baza'!J:J)-1,FALSE)</f>
        <v>#N/A</v>
      </c>
      <c r="J99" t="e">
        <f>VLOOKUP($A99,'v-baza'!$B$7:K$202,COLUMN('v-baza'!K:K)-1,FALSE)</f>
        <v>#N/A</v>
      </c>
      <c r="K99" s="47" t="e">
        <f>VLOOKUP($A99,'v-baza'!$B$7:L$202,COLUMN('v-baza'!L:L)-1,FALSE)</f>
        <v>#N/A</v>
      </c>
    </row>
    <row r="100" spans="1:11">
      <c r="A100">
        <v>95</v>
      </c>
      <c r="B100" s="83" t="e">
        <f>VLOOKUP($A100,'v-baza'!$B$7:C$202,COLUMN('v-baza'!C:C)-1,FALSE)</f>
        <v>#N/A</v>
      </c>
      <c r="C100" s="83" t="e">
        <f>VLOOKUP($A100,'v-baza'!$B$7:D$202,COLUMN('v-baza'!D:D)-1,FALSE)</f>
        <v>#N/A</v>
      </c>
      <c r="D100" s="83" t="e">
        <f>VLOOKUP($A100,'v-baza'!$B$7:E$202,COLUMN('v-baza'!E:E)-1,FALSE)</f>
        <v>#N/A</v>
      </c>
      <c r="E100" s="83" t="e">
        <f>VLOOKUP($A100,'v-baza'!$B$7:F$202,COLUMN('v-baza'!F:F)-1,FALSE)</f>
        <v>#N/A</v>
      </c>
      <c r="F100" s="83" t="e">
        <f>VLOOKUP($A100,'v-baza'!$B$7:G$202,COLUMN('v-baza'!G:G)-1,FALSE)</f>
        <v>#N/A</v>
      </c>
      <c r="G100" s="83" t="e">
        <f>VLOOKUP($A100,'v-baza'!$B$7:H$202,COLUMN('v-baza'!H:H)-1,FALSE)</f>
        <v>#N/A</v>
      </c>
      <c r="H100" s="83" t="e">
        <f>VLOOKUP($A100,'v-baza'!$B$7:I$202,COLUMN('v-baza'!I:I)-1,FALSE)</f>
        <v>#N/A</v>
      </c>
      <c r="I100" t="e">
        <f>VLOOKUP($A100,'v-baza'!$B$7:J$202,COLUMN('v-baza'!J:J)-1,FALSE)</f>
        <v>#N/A</v>
      </c>
      <c r="J100" t="e">
        <f>VLOOKUP($A100,'v-baza'!$B$7:K$202,COLUMN('v-baza'!K:K)-1,FALSE)</f>
        <v>#N/A</v>
      </c>
      <c r="K100" s="47" t="e">
        <f>VLOOKUP($A100,'v-baza'!$B$7:L$202,COLUMN('v-baza'!L:L)-1,FALSE)</f>
        <v>#N/A</v>
      </c>
    </row>
    <row r="101" spans="1:11">
      <c r="A101">
        <v>96</v>
      </c>
      <c r="B101" s="83" t="e">
        <f>VLOOKUP($A101,'v-baza'!$B$7:C$202,COLUMN('v-baza'!C:C)-1,FALSE)</f>
        <v>#N/A</v>
      </c>
      <c r="C101" s="83" t="e">
        <f>VLOOKUP($A101,'v-baza'!$B$7:D$202,COLUMN('v-baza'!D:D)-1,FALSE)</f>
        <v>#N/A</v>
      </c>
      <c r="D101" s="83" t="e">
        <f>VLOOKUP($A101,'v-baza'!$B$7:E$202,COLUMN('v-baza'!E:E)-1,FALSE)</f>
        <v>#N/A</v>
      </c>
      <c r="E101" s="83" t="e">
        <f>VLOOKUP($A101,'v-baza'!$B$7:F$202,COLUMN('v-baza'!F:F)-1,FALSE)</f>
        <v>#N/A</v>
      </c>
      <c r="F101" s="83" t="e">
        <f>VLOOKUP($A101,'v-baza'!$B$7:G$202,COLUMN('v-baza'!G:G)-1,FALSE)</f>
        <v>#N/A</v>
      </c>
      <c r="G101" s="83" t="e">
        <f>VLOOKUP($A101,'v-baza'!$B$7:H$202,COLUMN('v-baza'!H:H)-1,FALSE)</f>
        <v>#N/A</v>
      </c>
      <c r="H101" s="83" t="e">
        <f>VLOOKUP($A101,'v-baza'!$B$7:I$202,COLUMN('v-baza'!I:I)-1,FALSE)</f>
        <v>#N/A</v>
      </c>
      <c r="I101" t="e">
        <f>VLOOKUP($A101,'v-baza'!$B$7:J$202,COLUMN('v-baza'!J:J)-1,FALSE)</f>
        <v>#N/A</v>
      </c>
      <c r="J101" t="e">
        <f>VLOOKUP($A101,'v-baza'!$B$7:K$202,COLUMN('v-baza'!K:K)-1,FALSE)</f>
        <v>#N/A</v>
      </c>
      <c r="K101" s="47" t="e">
        <f>VLOOKUP($A101,'v-baza'!$B$7:L$202,COLUMN('v-baza'!L:L)-1,FALSE)</f>
        <v>#N/A</v>
      </c>
    </row>
    <row r="102" spans="1:11">
      <c r="A102">
        <v>97</v>
      </c>
      <c r="B102" s="83" t="e">
        <f>VLOOKUP($A102,'v-baza'!$B$7:C$202,COLUMN('v-baza'!C:C)-1,FALSE)</f>
        <v>#N/A</v>
      </c>
      <c r="C102" s="83" t="e">
        <f>VLOOKUP($A102,'v-baza'!$B$7:D$202,COLUMN('v-baza'!D:D)-1,FALSE)</f>
        <v>#N/A</v>
      </c>
      <c r="D102" s="83" t="e">
        <f>VLOOKUP($A102,'v-baza'!$B$7:E$202,COLUMN('v-baza'!E:E)-1,FALSE)</f>
        <v>#N/A</v>
      </c>
      <c r="E102" s="83" t="e">
        <f>VLOOKUP($A102,'v-baza'!$B$7:F$202,COLUMN('v-baza'!F:F)-1,FALSE)</f>
        <v>#N/A</v>
      </c>
      <c r="F102" s="83" t="e">
        <f>VLOOKUP($A102,'v-baza'!$B$7:G$202,COLUMN('v-baza'!G:G)-1,FALSE)</f>
        <v>#N/A</v>
      </c>
      <c r="G102" s="83" t="e">
        <f>VLOOKUP($A102,'v-baza'!$B$7:H$202,COLUMN('v-baza'!H:H)-1,FALSE)</f>
        <v>#N/A</v>
      </c>
      <c r="H102" s="83" t="e">
        <f>VLOOKUP($A102,'v-baza'!$B$7:I$202,COLUMN('v-baza'!I:I)-1,FALSE)</f>
        <v>#N/A</v>
      </c>
      <c r="I102" t="e">
        <f>VLOOKUP($A102,'v-baza'!$B$7:J$202,COLUMN('v-baza'!J:J)-1,FALSE)</f>
        <v>#N/A</v>
      </c>
      <c r="J102" t="e">
        <f>VLOOKUP($A102,'v-baza'!$B$7:K$202,COLUMN('v-baza'!K:K)-1,FALSE)</f>
        <v>#N/A</v>
      </c>
      <c r="K102" s="47" t="e">
        <f>VLOOKUP($A102,'v-baza'!$B$7:L$202,COLUMN('v-baza'!L:L)-1,FALSE)</f>
        <v>#N/A</v>
      </c>
    </row>
    <row r="103" spans="1:11">
      <c r="A103">
        <v>98</v>
      </c>
      <c r="B103" s="83" t="e">
        <f>VLOOKUP($A103,'v-baza'!$B$7:C$202,COLUMN('v-baza'!C:C)-1,FALSE)</f>
        <v>#N/A</v>
      </c>
      <c r="C103" s="83" t="e">
        <f>VLOOKUP($A103,'v-baza'!$B$7:D$202,COLUMN('v-baza'!D:D)-1,FALSE)</f>
        <v>#N/A</v>
      </c>
      <c r="D103" s="83" t="e">
        <f>VLOOKUP($A103,'v-baza'!$B$7:E$202,COLUMN('v-baza'!E:E)-1,FALSE)</f>
        <v>#N/A</v>
      </c>
      <c r="E103" s="83" t="e">
        <f>VLOOKUP($A103,'v-baza'!$B$7:F$202,COLUMN('v-baza'!F:F)-1,FALSE)</f>
        <v>#N/A</v>
      </c>
      <c r="F103" s="83" t="e">
        <f>VLOOKUP($A103,'v-baza'!$B$7:G$202,COLUMN('v-baza'!G:G)-1,FALSE)</f>
        <v>#N/A</v>
      </c>
      <c r="G103" s="83" t="e">
        <f>VLOOKUP($A103,'v-baza'!$B$7:H$202,COLUMN('v-baza'!H:H)-1,FALSE)</f>
        <v>#N/A</v>
      </c>
      <c r="H103" s="83" t="e">
        <f>VLOOKUP($A103,'v-baza'!$B$7:I$202,COLUMN('v-baza'!I:I)-1,FALSE)</f>
        <v>#N/A</v>
      </c>
      <c r="I103" t="e">
        <f>VLOOKUP($A103,'v-baza'!$B$7:J$202,COLUMN('v-baza'!J:J)-1,FALSE)</f>
        <v>#N/A</v>
      </c>
      <c r="J103" t="e">
        <f>VLOOKUP($A103,'v-baza'!$B$7:K$202,COLUMN('v-baza'!K:K)-1,FALSE)</f>
        <v>#N/A</v>
      </c>
      <c r="K103" s="47" t="e">
        <f>VLOOKUP($A103,'v-baza'!$B$7:L$202,COLUMN('v-baza'!L:L)-1,FALSE)</f>
        <v>#N/A</v>
      </c>
    </row>
    <row r="104" spans="1:11">
      <c r="A104">
        <v>99</v>
      </c>
      <c r="B104" s="83" t="e">
        <f>VLOOKUP($A104,'v-baza'!$B$7:C$202,COLUMN('v-baza'!C:C)-1,FALSE)</f>
        <v>#N/A</v>
      </c>
      <c r="C104" s="83" t="e">
        <f>VLOOKUP($A104,'v-baza'!$B$7:D$202,COLUMN('v-baza'!D:D)-1,FALSE)</f>
        <v>#N/A</v>
      </c>
      <c r="D104" s="83" t="e">
        <f>VLOOKUP($A104,'v-baza'!$B$7:E$202,COLUMN('v-baza'!E:E)-1,FALSE)</f>
        <v>#N/A</v>
      </c>
      <c r="E104" s="83" t="e">
        <f>VLOOKUP($A104,'v-baza'!$B$7:F$202,COLUMN('v-baza'!F:F)-1,FALSE)</f>
        <v>#N/A</v>
      </c>
      <c r="F104" s="83" t="e">
        <f>VLOOKUP($A104,'v-baza'!$B$7:G$202,COLUMN('v-baza'!G:G)-1,FALSE)</f>
        <v>#N/A</v>
      </c>
      <c r="G104" s="83" t="e">
        <f>VLOOKUP($A104,'v-baza'!$B$7:H$202,COLUMN('v-baza'!H:H)-1,FALSE)</f>
        <v>#N/A</v>
      </c>
      <c r="H104" s="83" t="e">
        <f>VLOOKUP($A104,'v-baza'!$B$7:I$202,COLUMN('v-baza'!I:I)-1,FALSE)</f>
        <v>#N/A</v>
      </c>
      <c r="I104" t="e">
        <f>VLOOKUP($A104,'v-baza'!$B$7:J$202,COLUMN('v-baza'!J:J)-1,FALSE)</f>
        <v>#N/A</v>
      </c>
      <c r="J104" t="e">
        <f>VLOOKUP($A104,'v-baza'!$B$7:K$202,COLUMN('v-baza'!K:K)-1,FALSE)</f>
        <v>#N/A</v>
      </c>
      <c r="K104" s="47" t="e">
        <f>VLOOKUP($A104,'v-baza'!$B$7:L$202,COLUMN('v-baza'!L:L)-1,FALSE)</f>
        <v>#N/A</v>
      </c>
    </row>
    <row r="105" spans="1:11">
      <c r="A105">
        <v>100</v>
      </c>
      <c r="B105" s="83" t="e">
        <f>VLOOKUP($A105,'v-baza'!$B$7:C$202,COLUMN('v-baza'!C:C)-1,FALSE)</f>
        <v>#N/A</v>
      </c>
      <c r="C105" s="83" t="e">
        <f>VLOOKUP($A105,'v-baza'!$B$7:D$202,COLUMN('v-baza'!D:D)-1,FALSE)</f>
        <v>#N/A</v>
      </c>
      <c r="D105" s="83" t="e">
        <f>VLOOKUP($A105,'v-baza'!$B$7:E$202,COLUMN('v-baza'!E:E)-1,FALSE)</f>
        <v>#N/A</v>
      </c>
      <c r="E105" s="83" t="e">
        <f>VLOOKUP($A105,'v-baza'!$B$7:F$202,COLUMN('v-baza'!F:F)-1,FALSE)</f>
        <v>#N/A</v>
      </c>
      <c r="F105" s="83" t="e">
        <f>VLOOKUP($A105,'v-baza'!$B$7:G$202,COLUMN('v-baza'!G:G)-1,FALSE)</f>
        <v>#N/A</v>
      </c>
      <c r="G105" s="83" t="e">
        <f>VLOOKUP($A105,'v-baza'!$B$7:H$202,COLUMN('v-baza'!H:H)-1,FALSE)</f>
        <v>#N/A</v>
      </c>
      <c r="H105" s="83" t="e">
        <f>VLOOKUP($A105,'v-baza'!$B$7:I$202,COLUMN('v-baza'!I:I)-1,FALSE)</f>
        <v>#N/A</v>
      </c>
      <c r="I105" t="e">
        <f>VLOOKUP($A105,'v-baza'!$B$7:J$202,COLUMN('v-baza'!J:J)-1,FALSE)</f>
        <v>#N/A</v>
      </c>
      <c r="J105" t="e">
        <f>VLOOKUP($A105,'v-baza'!$B$7:K$202,COLUMN('v-baza'!K:K)-1,FALSE)</f>
        <v>#N/A</v>
      </c>
      <c r="K105" s="47" t="e">
        <f>VLOOKUP($A105,'v-baza'!$B$7:L$202,COLUMN('v-baza'!L:L)-1,FALSE)</f>
        <v>#N/A</v>
      </c>
    </row>
  </sheetData>
  <sheetProtection password="9D63" sheet="1"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sqref="A1:H65536"/>
    </sheetView>
  </sheetViews>
  <sheetFormatPr defaultRowHeight="13.2"/>
  <cols>
    <col min="1" max="1" width="12.109375" customWidth="1"/>
    <col min="2" max="2" width="27.33203125" bestFit="1" customWidth="1"/>
    <col min="3" max="4" width="6.88671875" bestFit="1" customWidth="1"/>
    <col min="5" max="6" width="10.5546875" bestFit="1" customWidth="1"/>
    <col min="7" max="7" width="6.88671875" bestFit="1" customWidth="1"/>
    <col min="8" max="8" width="10.5546875" bestFit="1" customWidth="1"/>
    <col min="9" max="17" width="6.88671875" bestFit="1" customWidth="1"/>
    <col min="18" max="19" width="10.5546875" bestFit="1" customWidth="1"/>
  </cols>
  <sheetData>
    <row r="1" spans="1:5">
      <c r="A1" s="73" t="s">
        <v>80</v>
      </c>
      <c r="B1" s="74" t="s">
        <v>86</v>
      </c>
    </row>
    <row r="2" spans="1:5">
      <c r="A2" s="73" t="s">
        <v>72</v>
      </c>
      <c r="B2" s="74" t="s">
        <v>86</v>
      </c>
    </row>
    <row r="3" spans="1:5">
      <c r="A3" s="73" t="s">
        <v>63</v>
      </c>
      <c r="B3" s="74" t="s">
        <v>86</v>
      </c>
    </row>
    <row r="4" spans="1:5">
      <c r="A4" s="73" t="s">
        <v>60</v>
      </c>
      <c r="B4" s="74" t="s">
        <v>86</v>
      </c>
    </row>
    <row r="5" spans="1:5">
      <c r="A5" s="73" t="s">
        <v>61</v>
      </c>
      <c r="B5" s="74" t="s">
        <v>86</v>
      </c>
    </row>
    <row r="6" spans="1:5">
      <c r="A6" s="73" t="s">
        <v>62</v>
      </c>
      <c r="B6" s="74" t="s">
        <v>86</v>
      </c>
    </row>
    <row r="8" spans="1:5">
      <c r="A8" s="59" t="s">
        <v>87</v>
      </c>
      <c r="B8" s="60"/>
      <c r="C8" s="59" t="s">
        <v>81</v>
      </c>
      <c r="D8" s="60"/>
      <c r="E8" s="61"/>
    </row>
    <row r="9" spans="1:5">
      <c r="A9" s="59" t="s">
        <v>1</v>
      </c>
      <c r="B9" s="59" t="s">
        <v>2</v>
      </c>
      <c r="C9" s="62">
        <v>1</v>
      </c>
      <c r="D9" s="63" t="s">
        <v>83</v>
      </c>
      <c r="E9" s="64" t="s">
        <v>85</v>
      </c>
    </row>
    <row r="10" spans="1:5">
      <c r="A10" s="62">
        <v>511</v>
      </c>
      <c r="B10" s="62" t="s">
        <v>26</v>
      </c>
      <c r="C10" s="65">
        <v>100</v>
      </c>
      <c r="D10" s="66">
        <v>11211</v>
      </c>
      <c r="E10" s="67">
        <v>11311</v>
      </c>
    </row>
    <row r="11" spans="1:5">
      <c r="A11" s="62">
        <v>512</v>
      </c>
      <c r="B11" s="62" t="s">
        <v>31</v>
      </c>
      <c r="C11" s="65">
        <v>200</v>
      </c>
      <c r="D11" s="66">
        <v>200</v>
      </c>
      <c r="E11" s="67">
        <v>400</v>
      </c>
    </row>
    <row r="12" spans="1:5">
      <c r="A12" s="62">
        <v>513</v>
      </c>
      <c r="B12" s="62" t="s">
        <v>41</v>
      </c>
      <c r="C12" s="65">
        <v>300</v>
      </c>
      <c r="D12" s="66">
        <v>300</v>
      </c>
      <c r="E12" s="67">
        <v>600</v>
      </c>
    </row>
    <row r="13" spans="1:5">
      <c r="A13" s="62">
        <v>514</v>
      </c>
      <c r="B13" s="62" t="s">
        <v>42</v>
      </c>
      <c r="C13" s="65">
        <v>400</v>
      </c>
      <c r="D13" s="66">
        <v>400</v>
      </c>
      <c r="E13" s="67">
        <v>800</v>
      </c>
    </row>
    <row r="14" spans="1:5">
      <c r="A14" s="62">
        <v>515</v>
      </c>
      <c r="B14" s="62" t="s">
        <v>43</v>
      </c>
      <c r="C14" s="65">
        <v>500</v>
      </c>
      <c r="D14" s="66">
        <v>500</v>
      </c>
      <c r="E14" s="67">
        <v>1000</v>
      </c>
    </row>
    <row r="15" spans="1:5">
      <c r="A15" s="62">
        <v>521</v>
      </c>
      <c r="B15" s="62" t="s">
        <v>44</v>
      </c>
      <c r="C15" s="65">
        <v>600</v>
      </c>
      <c r="D15" s="66">
        <v>600</v>
      </c>
      <c r="E15" s="67">
        <v>1200</v>
      </c>
    </row>
    <row r="16" spans="1:5">
      <c r="A16" s="62">
        <v>522</v>
      </c>
      <c r="B16" s="62" t="s">
        <v>45</v>
      </c>
      <c r="C16" s="65">
        <v>700</v>
      </c>
      <c r="D16" s="66">
        <v>700</v>
      </c>
      <c r="E16" s="67">
        <v>1400</v>
      </c>
    </row>
    <row r="17" spans="1:5">
      <c r="A17" s="62">
        <v>523</v>
      </c>
      <c r="B17" s="62" t="s">
        <v>49</v>
      </c>
      <c r="C17" s="65">
        <v>800</v>
      </c>
      <c r="D17" s="66">
        <v>800</v>
      </c>
      <c r="E17" s="67">
        <v>1600</v>
      </c>
    </row>
    <row r="18" spans="1:5">
      <c r="A18" s="62">
        <v>531</v>
      </c>
      <c r="B18" s="62" t="s">
        <v>50</v>
      </c>
      <c r="C18" s="65">
        <v>900</v>
      </c>
      <c r="D18" s="66">
        <v>900</v>
      </c>
      <c r="E18" s="67">
        <v>1800</v>
      </c>
    </row>
    <row r="19" spans="1:5">
      <c r="A19" s="62">
        <v>541</v>
      </c>
      <c r="B19" s="62" t="s">
        <v>51</v>
      </c>
      <c r="C19" s="65">
        <v>1000</v>
      </c>
      <c r="D19" s="66">
        <v>1000</v>
      </c>
      <c r="E19" s="67">
        <v>2000</v>
      </c>
    </row>
    <row r="20" spans="1:5">
      <c r="A20" s="62">
        <v>542</v>
      </c>
      <c r="B20" s="62" t="s">
        <v>52</v>
      </c>
      <c r="C20" s="65">
        <v>11</v>
      </c>
      <c r="D20" s="66">
        <v>11</v>
      </c>
      <c r="E20" s="67">
        <v>22</v>
      </c>
    </row>
    <row r="21" spans="1:5">
      <c r="A21" s="62">
        <v>543</v>
      </c>
      <c r="B21" s="62" t="s">
        <v>54</v>
      </c>
      <c r="C21" s="65">
        <v>12</v>
      </c>
      <c r="D21" s="66">
        <v>12</v>
      </c>
      <c r="E21" s="67">
        <v>24</v>
      </c>
    </row>
    <row r="22" spans="1:5">
      <c r="A22" s="68" t="s">
        <v>85</v>
      </c>
      <c r="B22" s="69"/>
      <c r="C22" s="70">
        <v>5523</v>
      </c>
      <c r="D22" s="71">
        <v>16634</v>
      </c>
      <c r="E22" s="72">
        <v>22157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RowHeight="13.8"/>
  <cols>
    <col min="1" max="1" width="8.44140625" style="21" customWidth="1"/>
    <col min="2" max="2" width="49.44140625" style="21" customWidth="1"/>
    <col min="3" max="3" width="18.5546875" style="22" customWidth="1"/>
    <col min="4" max="4" width="13.44140625" style="22" customWidth="1"/>
    <col min="5" max="5" width="13.109375" style="22" customWidth="1"/>
    <col min="6" max="6" width="15.44140625" style="22" customWidth="1"/>
    <col min="7" max="7" width="14.33203125" style="22" customWidth="1"/>
    <col min="8" max="8" width="15.33203125" style="22" customWidth="1"/>
    <col min="9" max="9" width="16.109375" style="22" customWidth="1"/>
    <col min="10" max="10" width="13.6640625" style="22" customWidth="1"/>
    <col min="11" max="11" width="15" style="22" customWidth="1"/>
    <col min="12" max="12" width="18.33203125" style="22" customWidth="1"/>
    <col min="13" max="13" width="17" style="22" customWidth="1"/>
    <col min="14" max="14" width="16.44140625" style="22" customWidth="1"/>
    <col min="15" max="15" width="14.88671875" style="22" customWidth="1"/>
    <col min="16" max="16" width="14.33203125" style="22" customWidth="1"/>
    <col min="17" max="17" width="14.33203125" style="22" hidden="1" customWidth="1"/>
    <col min="18" max="18" width="14.44140625" style="22" customWidth="1"/>
    <col min="19" max="16384" width="8.88671875" style="118"/>
  </cols>
  <sheetData>
    <row r="1" spans="1:18" ht="17.399999999999999">
      <c r="A1" s="179"/>
      <c r="B1" s="149" t="s">
        <v>104</v>
      </c>
      <c r="C1" s="204"/>
      <c r="D1" s="204"/>
      <c r="E1" s="20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150" t="s">
        <v>101</v>
      </c>
      <c r="B2" s="150"/>
      <c r="C2" s="151" t="s">
        <v>102</v>
      </c>
      <c r="D2" s="151"/>
      <c r="E2" s="151"/>
      <c r="F2" s="151"/>
      <c r="G2" s="151"/>
      <c r="H2" s="2"/>
      <c r="I2" s="183" t="s">
        <v>107</v>
      </c>
      <c r="J2" s="93" t="s">
        <v>103</v>
      </c>
      <c r="K2" s="30"/>
      <c r="L2" s="30"/>
      <c r="M2" s="30"/>
      <c r="N2" s="30"/>
      <c r="O2" s="30"/>
      <c r="P2" s="30"/>
      <c r="Q2" s="30"/>
      <c r="R2" s="30"/>
    </row>
    <row r="3" spans="1:18" ht="17.399999999999999">
      <c r="A3" s="152" t="s">
        <v>0</v>
      </c>
      <c r="B3" s="152"/>
      <c r="C3" s="153" t="s">
        <v>108</v>
      </c>
      <c r="D3" s="153"/>
      <c r="E3" s="153"/>
      <c r="F3" s="153"/>
      <c r="G3" s="153"/>
      <c r="H3" s="2"/>
      <c r="I3" s="188" t="s">
        <v>97</v>
      </c>
      <c r="J3" s="94">
        <v>910</v>
      </c>
      <c r="K3" s="30"/>
      <c r="L3" s="30"/>
      <c r="M3" s="30"/>
      <c r="N3" s="30"/>
      <c r="O3" s="30"/>
      <c r="P3" s="30"/>
      <c r="Q3" s="30"/>
      <c r="R3" s="30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0"/>
      <c r="M4" s="30"/>
      <c r="N4" s="30"/>
      <c r="O4" s="30"/>
      <c r="P4" s="30"/>
      <c r="Q4" s="30"/>
      <c r="R4" s="30"/>
    </row>
    <row r="5" spans="1:18" ht="14.4" thickBot="1">
      <c r="A5" s="2"/>
      <c r="B5" s="2"/>
      <c r="C5" s="2"/>
      <c r="D5" s="2"/>
      <c r="E5" s="2"/>
      <c r="F5" s="2"/>
      <c r="G5" s="2"/>
      <c r="H5" s="190"/>
      <c r="I5" s="205"/>
      <c r="J5" s="205"/>
      <c r="K5" s="30"/>
      <c r="L5" s="30"/>
      <c r="M5" s="30"/>
      <c r="N5" s="30"/>
      <c r="O5" s="30"/>
      <c r="P5" s="30"/>
      <c r="Q5" s="30"/>
      <c r="R5" s="30"/>
    </row>
    <row r="6" spans="1:18" ht="69">
      <c r="A6" s="3" t="s">
        <v>1</v>
      </c>
      <c r="B6" s="4" t="s">
        <v>2</v>
      </c>
      <c r="C6" s="33" t="s">
        <v>3</v>
      </c>
      <c r="D6" s="34" t="s">
        <v>73</v>
      </c>
      <c r="E6" s="31" t="s">
        <v>4</v>
      </c>
      <c r="F6" s="35" t="s">
        <v>5</v>
      </c>
      <c r="G6" s="31" t="s">
        <v>6</v>
      </c>
      <c r="H6" s="34" t="s">
        <v>7</v>
      </c>
      <c r="I6" s="31" t="s">
        <v>8</v>
      </c>
      <c r="J6" s="31" t="s">
        <v>9</v>
      </c>
      <c r="K6" s="31" t="s">
        <v>10</v>
      </c>
      <c r="L6" s="31" t="s">
        <v>11</v>
      </c>
      <c r="M6" s="31" t="s">
        <v>64</v>
      </c>
      <c r="N6" s="31" t="s">
        <v>65</v>
      </c>
      <c r="O6" s="31" t="s">
        <v>66</v>
      </c>
      <c r="P6" s="31" t="s">
        <v>67</v>
      </c>
      <c r="Q6" s="57" t="s">
        <v>84</v>
      </c>
      <c r="R6" s="5" t="s">
        <v>12</v>
      </c>
    </row>
    <row r="7" spans="1:18">
      <c r="A7" s="7" t="s">
        <v>13</v>
      </c>
      <c r="B7" s="8" t="s">
        <v>14</v>
      </c>
      <c r="C7" s="9" t="s">
        <v>15</v>
      </c>
      <c r="D7" s="10" t="s">
        <v>16</v>
      </c>
      <c r="E7" s="8" t="s">
        <v>17</v>
      </c>
      <c r="F7" s="10" t="s">
        <v>18</v>
      </c>
      <c r="G7" s="8" t="s">
        <v>19</v>
      </c>
      <c r="H7" s="10" t="s">
        <v>20</v>
      </c>
      <c r="I7" s="8" t="s">
        <v>21</v>
      </c>
      <c r="J7" s="10" t="s">
        <v>22</v>
      </c>
      <c r="K7" s="8" t="s">
        <v>23</v>
      </c>
      <c r="L7" s="8" t="s">
        <v>24</v>
      </c>
      <c r="M7" s="24" t="s">
        <v>25</v>
      </c>
      <c r="N7" s="24" t="s">
        <v>68</v>
      </c>
      <c r="O7" s="24" t="s">
        <v>69</v>
      </c>
      <c r="P7" s="24" t="s">
        <v>70</v>
      </c>
      <c r="Q7" s="58"/>
      <c r="R7" s="32" t="s">
        <v>71</v>
      </c>
    </row>
    <row r="8" spans="1:18">
      <c r="A8" s="49">
        <v>511</v>
      </c>
      <c r="B8" s="50" t="s">
        <v>26</v>
      </c>
      <c r="C8" s="51">
        <f>SUM(C9:C12)</f>
        <v>0</v>
      </c>
      <c r="D8" s="51">
        <f t="shared" ref="D8:L8" si="0">SUM(D9:D12)</f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>SUM(M9:M12)</f>
        <v>0</v>
      </c>
      <c r="N8" s="51">
        <f>SUM(N9:N12)</f>
        <v>0</v>
      </c>
      <c r="O8" s="51">
        <f>SUM(O9:O12)</f>
        <v>0</v>
      </c>
      <c r="P8" s="51">
        <f>SUM(P9:P12)</f>
        <v>0</v>
      </c>
      <c r="Q8" s="51">
        <f>SUM(D8:P8)</f>
        <v>0</v>
      </c>
      <c r="R8" s="51">
        <f t="shared" ref="R8:R45" si="1">SUM(C8:P8)</f>
        <v>0</v>
      </c>
    </row>
    <row r="9" spans="1:18">
      <c r="A9" s="14">
        <v>5111</v>
      </c>
      <c r="B9" s="15" t="s">
        <v>27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2">
        <f t="shared" ref="Q9:Q45" si="2">SUM(D9:P9)</f>
        <v>0</v>
      </c>
      <c r="R9" s="12">
        <f t="shared" si="1"/>
        <v>0</v>
      </c>
    </row>
    <row r="10" spans="1:18">
      <c r="A10" s="14">
        <v>5112</v>
      </c>
      <c r="B10" s="15" t="s">
        <v>28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12">
        <f t="shared" si="2"/>
        <v>0</v>
      </c>
      <c r="R10" s="12">
        <f t="shared" si="1"/>
        <v>0</v>
      </c>
    </row>
    <row r="11" spans="1:18">
      <c r="A11" s="14">
        <v>5113</v>
      </c>
      <c r="B11" s="15" t="s">
        <v>29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12">
        <f t="shared" si="2"/>
        <v>0</v>
      </c>
      <c r="R11" s="12">
        <f t="shared" si="1"/>
        <v>0</v>
      </c>
    </row>
    <row r="12" spans="1:18">
      <c r="A12" s="14">
        <v>5114</v>
      </c>
      <c r="B12" s="15" t="s">
        <v>30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12">
        <f t="shared" si="2"/>
        <v>0</v>
      </c>
      <c r="R12" s="12">
        <f t="shared" si="1"/>
        <v>0</v>
      </c>
    </row>
    <row r="13" spans="1:18">
      <c r="A13" s="49">
        <v>512</v>
      </c>
      <c r="B13" s="50" t="s">
        <v>31</v>
      </c>
      <c r="C13" s="51">
        <f>SUM(C14:C22)</f>
        <v>800000</v>
      </c>
      <c r="D13" s="51">
        <f t="shared" ref="D13:L13" si="3">SUM(D14:D22)</f>
        <v>0</v>
      </c>
      <c r="E13" s="51">
        <f t="shared" si="3"/>
        <v>0</v>
      </c>
      <c r="F13" s="51">
        <f t="shared" si="3"/>
        <v>0</v>
      </c>
      <c r="G13" s="51">
        <f t="shared" si="3"/>
        <v>0</v>
      </c>
      <c r="H13" s="51">
        <f>SUM(H14:H22)</f>
        <v>3075000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>SUM(M14:M22)</f>
        <v>0</v>
      </c>
      <c r="N13" s="51">
        <f>SUM(N14:N22)</f>
        <v>0</v>
      </c>
      <c r="O13" s="51">
        <f>SUM(O14:O22)</f>
        <v>0</v>
      </c>
      <c r="P13" s="51">
        <f>SUM(P14:P22)</f>
        <v>0</v>
      </c>
      <c r="Q13" s="51">
        <f t="shared" si="2"/>
        <v>3075000</v>
      </c>
      <c r="R13" s="51">
        <f>SUM(C13:P13)</f>
        <v>3875000</v>
      </c>
    </row>
    <row r="14" spans="1:18">
      <c r="A14" s="14">
        <v>5121</v>
      </c>
      <c r="B14" s="15" t="s">
        <v>32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12">
        <f t="shared" si="2"/>
        <v>0</v>
      </c>
      <c r="R14" s="12">
        <f t="shared" si="1"/>
        <v>0</v>
      </c>
    </row>
    <row r="15" spans="1:18">
      <c r="A15" s="14">
        <v>5122</v>
      </c>
      <c r="B15" s="15" t="s">
        <v>33</v>
      </c>
      <c r="C15" s="206">
        <v>500000</v>
      </c>
      <c r="D15" s="206"/>
      <c r="E15" s="206"/>
      <c r="F15" s="206"/>
      <c r="G15" s="206"/>
      <c r="H15" s="206">
        <v>75000</v>
      </c>
      <c r="I15" s="206"/>
      <c r="J15" s="206"/>
      <c r="K15" s="206"/>
      <c r="L15" s="206"/>
      <c r="M15" s="206"/>
      <c r="N15" s="206"/>
      <c r="O15" s="206"/>
      <c r="P15" s="206"/>
      <c r="Q15" s="12">
        <f t="shared" si="2"/>
        <v>75000</v>
      </c>
      <c r="R15" s="12">
        <f>H15+C15</f>
        <v>575000</v>
      </c>
    </row>
    <row r="16" spans="1:18">
      <c r="A16" s="14">
        <v>5123</v>
      </c>
      <c r="B16" s="15" t="s">
        <v>34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12">
        <f t="shared" si="2"/>
        <v>0</v>
      </c>
      <c r="R16" s="12">
        <f t="shared" si="1"/>
        <v>0</v>
      </c>
    </row>
    <row r="17" spans="1:18">
      <c r="A17" s="14">
        <v>5124</v>
      </c>
      <c r="B17" s="15" t="s">
        <v>35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12">
        <f t="shared" si="2"/>
        <v>0</v>
      </c>
      <c r="R17" s="12">
        <f t="shared" si="1"/>
        <v>0</v>
      </c>
    </row>
    <row r="18" spans="1:18">
      <c r="A18" s="14">
        <v>5125</v>
      </c>
      <c r="B18" s="15" t="s">
        <v>36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12">
        <f t="shared" si="2"/>
        <v>0</v>
      </c>
      <c r="R18" s="12">
        <f t="shared" si="1"/>
        <v>0</v>
      </c>
    </row>
    <row r="19" spans="1:18">
      <c r="A19" s="14">
        <v>5126</v>
      </c>
      <c r="B19" s="15" t="s">
        <v>37</v>
      </c>
      <c r="C19" s="206"/>
      <c r="D19" s="206"/>
      <c r="E19" s="206"/>
      <c r="F19" s="206"/>
      <c r="G19" s="206"/>
      <c r="H19" s="206">
        <v>3000000</v>
      </c>
      <c r="I19" s="206"/>
      <c r="J19" s="206"/>
      <c r="K19" s="206"/>
      <c r="L19" s="206"/>
      <c r="M19" s="206"/>
      <c r="N19" s="206"/>
      <c r="O19" s="206"/>
      <c r="P19" s="206"/>
      <c r="Q19" s="12">
        <f t="shared" si="2"/>
        <v>3000000</v>
      </c>
      <c r="R19" s="12">
        <f t="shared" si="1"/>
        <v>3000000</v>
      </c>
    </row>
    <row r="20" spans="1:18">
      <c r="A20" s="14">
        <v>5127</v>
      </c>
      <c r="B20" s="15" t="s">
        <v>38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12">
        <f t="shared" si="2"/>
        <v>0</v>
      </c>
      <c r="R20" s="12">
        <f t="shared" si="1"/>
        <v>0</v>
      </c>
    </row>
    <row r="21" spans="1:18">
      <c r="A21" s="14">
        <v>5128</v>
      </c>
      <c r="B21" s="15" t="s">
        <v>39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12">
        <f t="shared" si="2"/>
        <v>0</v>
      </c>
      <c r="R21" s="12">
        <f t="shared" si="1"/>
        <v>0</v>
      </c>
    </row>
    <row r="22" spans="1:18" ht="27.6">
      <c r="A22" s="14">
        <v>5129</v>
      </c>
      <c r="B22" s="15" t="s">
        <v>40</v>
      </c>
      <c r="C22" s="206">
        <v>300000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12">
        <f t="shared" si="2"/>
        <v>0</v>
      </c>
      <c r="R22" s="12">
        <f t="shared" si="1"/>
        <v>300000</v>
      </c>
    </row>
    <row r="23" spans="1:18">
      <c r="A23" s="49">
        <v>513</v>
      </c>
      <c r="B23" s="50" t="s">
        <v>41</v>
      </c>
      <c r="C23" s="51">
        <f t="shared" ref="C23:P23" si="4">SUM(C24:C24)</f>
        <v>0</v>
      </c>
      <c r="D23" s="51">
        <f t="shared" si="4"/>
        <v>0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  <c r="Q23" s="51">
        <f t="shared" si="2"/>
        <v>0</v>
      </c>
      <c r="R23" s="51">
        <f t="shared" si="1"/>
        <v>0</v>
      </c>
    </row>
    <row r="24" spans="1:18">
      <c r="A24" s="14">
        <v>5131</v>
      </c>
      <c r="B24" s="15" t="s">
        <v>41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12">
        <f t="shared" si="2"/>
        <v>0</v>
      </c>
      <c r="R24" s="12">
        <f t="shared" si="1"/>
        <v>0</v>
      </c>
    </row>
    <row r="25" spans="1:18">
      <c r="A25" s="52">
        <v>514</v>
      </c>
      <c r="B25" s="50" t="s">
        <v>42</v>
      </c>
      <c r="C25" s="51">
        <f t="shared" ref="C25:P25" si="5">SUM(C26:C26)</f>
        <v>0</v>
      </c>
      <c r="D25" s="51">
        <f t="shared" si="5"/>
        <v>0</v>
      </c>
      <c r="E25" s="51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K25" s="51">
        <f t="shared" si="5"/>
        <v>0</v>
      </c>
      <c r="L25" s="51">
        <f t="shared" si="5"/>
        <v>0</v>
      </c>
      <c r="M25" s="51">
        <f t="shared" si="5"/>
        <v>0</v>
      </c>
      <c r="N25" s="51">
        <f t="shared" si="5"/>
        <v>0</v>
      </c>
      <c r="O25" s="51">
        <f t="shared" si="5"/>
        <v>0</v>
      </c>
      <c r="P25" s="51">
        <f t="shared" si="5"/>
        <v>0</v>
      </c>
      <c r="Q25" s="51">
        <f t="shared" si="2"/>
        <v>0</v>
      </c>
      <c r="R25" s="51">
        <f t="shared" si="1"/>
        <v>0</v>
      </c>
    </row>
    <row r="26" spans="1:18">
      <c r="A26" s="28">
        <v>5141</v>
      </c>
      <c r="B26" s="15" t="s">
        <v>42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12">
        <f t="shared" si="2"/>
        <v>0</v>
      </c>
      <c r="R26" s="12">
        <f t="shared" si="1"/>
        <v>0</v>
      </c>
    </row>
    <row r="27" spans="1:18">
      <c r="A27" s="52">
        <v>515</v>
      </c>
      <c r="B27" s="50" t="s">
        <v>43</v>
      </c>
      <c r="C27" s="51">
        <f t="shared" ref="C27:P27" si="6">SUM(C28:C28)</f>
        <v>25000</v>
      </c>
      <c r="D27" s="51">
        <f t="shared" si="6"/>
        <v>0</v>
      </c>
      <c r="E27" s="51">
        <f t="shared" si="6"/>
        <v>0</v>
      </c>
      <c r="F27" s="51">
        <f t="shared" si="6"/>
        <v>0</v>
      </c>
      <c r="G27" s="51">
        <f t="shared" si="6"/>
        <v>0</v>
      </c>
      <c r="H27" s="51">
        <f t="shared" si="6"/>
        <v>0</v>
      </c>
      <c r="I27" s="51">
        <f t="shared" si="6"/>
        <v>0</v>
      </c>
      <c r="J27" s="51">
        <f t="shared" si="6"/>
        <v>0</v>
      </c>
      <c r="K27" s="51">
        <f t="shared" si="6"/>
        <v>0</v>
      </c>
      <c r="L27" s="51">
        <f t="shared" si="6"/>
        <v>0</v>
      </c>
      <c r="M27" s="51">
        <f t="shared" si="6"/>
        <v>0</v>
      </c>
      <c r="N27" s="51">
        <f t="shared" si="6"/>
        <v>0</v>
      </c>
      <c r="O27" s="51">
        <f t="shared" si="6"/>
        <v>0</v>
      </c>
      <c r="P27" s="51">
        <f t="shared" si="6"/>
        <v>0</v>
      </c>
      <c r="Q27" s="51">
        <f t="shared" si="2"/>
        <v>0</v>
      </c>
      <c r="R27" s="51">
        <f t="shared" si="1"/>
        <v>25000</v>
      </c>
    </row>
    <row r="28" spans="1:18">
      <c r="A28" s="28">
        <v>5151</v>
      </c>
      <c r="B28" s="15" t="s">
        <v>43</v>
      </c>
      <c r="C28" s="206">
        <v>25000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12">
        <f t="shared" si="2"/>
        <v>0</v>
      </c>
      <c r="R28" s="12">
        <f t="shared" si="1"/>
        <v>25000</v>
      </c>
    </row>
    <row r="29" spans="1:18">
      <c r="A29" s="49">
        <v>521</v>
      </c>
      <c r="B29" s="50" t="s">
        <v>44</v>
      </c>
      <c r="C29" s="51">
        <f>C30</f>
        <v>0</v>
      </c>
      <c r="D29" s="51">
        <f t="shared" ref="D29:P29" si="7">D30</f>
        <v>0</v>
      </c>
      <c r="E29" s="51">
        <f t="shared" si="7"/>
        <v>0</v>
      </c>
      <c r="F29" s="51">
        <f t="shared" si="7"/>
        <v>0</v>
      </c>
      <c r="G29" s="51">
        <f t="shared" si="7"/>
        <v>0</v>
      </c>
      <c r="H29" s="51">
        <f t="shared" si="7"/>
        <v>0</v>
      </c>
      <c r="I29" s="51">
        <f t="shared" si="7"/>
        <v>0</v>
      </c>
      <c r="J29" s="51">
        <f t="shared" si="7"/>
        <v>0</v>
      </c>
      <c r="K29" s="51">
        <f t="shared" si="7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1">
        <f t="shared" si="7"/>
        <v>0</v>
      </c>
      <c r="P29" s="51">
        <f t="shared" si="7"/>
        <v>0</v>
      </c>
      <c r="Q29" s="51">
        <f t="shared" si="2"/>
        <v>0</v>
      </c>
      <c r="R29" s="51">
        <f t="shared" si="1"/>
        <v>0</v>
      </c>
    </row>
    <row r="30" spans="1:18">
      <c r="A30" s="14">
        <v>5211</v>
      </c>
      <c r="B30" s="15" t="s">
        <v>44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12">
        <f t="shared" si="2"/>
        <v>0</v>
      </c>
      <c r="R30" s="12">
        <f t="shared" si="1"/>
        <v>0</v>
      </c>
    </row>
    <row r="31" spans="1:18">
      <c r="A31" s="49">
        <v>522</v>
      </c>
      <c r="B31" s="50" t="s">
        <v>45</v>
      </c>
      <c r="C31" s="51">
        <f>SUM(C32:C34)</f>
        <v>0</v>
      </c>
      <c r="D31" s="51">
        <f t="shared" ref="D31:L31" si="8">SUM(D32:D34)</f>
        <v>0</v>
      </c>
      <c r="E31" s="51">
        <f t="shared" si="8"/>
        <v>0</v>
      </c>
      <c r="F31" s="51">
        <f t="shared" si="8"/>
        <v>0</v>
      </c>
      <c r="G31" s="51">
        <f t="shared" si="8"/>
        <v>0</v>
      </c>
      <c r="H31" s="51">
        <f t="shared" si="8"/>
        <v>0</v>
      </c>
      <c r="I31" s="51">
        <f t="shared" si="8"/>
        <v>0</v>
      </c>
      <c r="J31" s="51">
        <f t="shared" si="8"/>
        <v>0</v>
      </c>
      <c r="K31" s="51">
        <f t="shared" si="8"/>
        <v>0</v>
      </c>
      <c r="L31" s="51">
        <f t="shared" si="8"/>
        <v>0</v>
      </c>
      <c r="M31" s="51">
        <f>SUM(M32:M34)</f>
        <v>0</v>
      </c>
      <c r="N31" s="51">
        <f>SUM(N32:N34)</f>
        <v>0</v>
      </c>
      <c r="O31" s="51">
        <f>SUM(O32:O34)</f>
        <v>0</v>
      </c>
      <c r="P31" s="51">
        <f>SUM(P32:P34)</f>
        <v>0</v>
      </c>
      <c r="Q31" s="51">
        <f t="shared" si="2"/>
        <v>0</v>
      </c>
      <c r="R31" s="51">
        <f t="shared" si="1"/>
        <v>0</v>
      </c>
    </row>
    <row r="32" spans="1:18">
      <c r="A32" s="14">
        <v>5221</v>
      </c>
      <c r="B32" s="15" t="s">
        <v>46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12">
        <f t="shared" si="2"/>
        <v>0</v>
      </c>
      <c r="R32" s="12">
        <f t="shared" si="1"/>
        <v>0</v>
      </c>
    </row>
    <row r="33" spans="1:18">
      <c r="A33" s="14">
        <v>5222</v>
      </c>
      <c r="B33" s="15" t="s">
        <v>47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12">
        <f t="shared" si="2"/>
        <v>0</v>
      </c>
      <c r="R33" s="12">
        <f t="shared" si="1"/>
        <v>0</v>
      </c>
    </row>
    <row r="34" spans="1:18">
      <c r="A34" s="14">
        <v>5223</v>
      </c>
      <c r="B34" s="15" t="s">
        <v>48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12">
        <f t="shared" si="2"/>
        <v>0</v>
      </c>
      <c r="R34" s="12">
        <f t="shared" si="1"/>
        <v>0</v>
      </c>
    </row>
    <row r="35" spans="1:18">
      <c r="A35" s="49">
        <v>523</v>
      </c>
      <c r="B35" s="50" t="s">
        <v>49</v>
      </c>
      <c r="C35" s="51">
        <f>C36</f>
        <v>0</v>
      </c>
      <c r="D35" s="51">
        <f t="shared" ref="D35:P35" si="9">D36</f>
        <v>0</v>
      </c>
      <c r="E35" s="51">
        <f t="shared" si="9"/>
        <v>0</v>
      </c>
      <c r="F35" s="51">
        <f t="shared" si="9"/>
        <v>0</v>
      </c>
      <c r="G35" s="51">
        <f t="shared" si="9"/>
        <v>0</v>
      </c>
      <c r="H35" s="51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51">
        <f t="shared" si="9"/>
        <v>0</v>
      </c>
      <c r="Q35" s="51">
        <f t="shared" si="2"/>
        <v>0</v>
      </c>
      <c r="R35" s="51">
        <f t="shared" si="1"/>
        <v>0</v>
      </c>
    </row>
    <row r="36" spans="1:18">
      <c r="A36" s="14">
        <v>5231</v>
      </c>
      <c r="B36" s="15" t="s">
        <v>49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12">
        <f t="shared" si="2"/>
        <v>0</v>
      </c>
      <c r="R36" s="12">
        <f t="shared" si="1"/>
        <v>0</v>
      </c>
    </row>
    <row r="37" spans="1:18">
      <c r="A37" s="49">
        <v>531</v>
      </c>
      <c r="B37" s="50" t="s">
        <v>50</v>
      </c>
      <c r="C37" s="51">
        <f>C38</f>
        <v>0</v>
      </c>
      <c r="D37" s="51">
        <f t="shared" ref="D37:P37" si="10">D38</f>
        <v>0</v>
      </c>
      <c r="E37" s="51">
        <f t="shared" si="10"/>
        <v>0</v>
      </c>
      <c r="F37" s="51">
        <f t="shared" si="10"/>
        <v>0</v>
      </c>
      <c r="G37" s="51">
        <f t="shared" si="10"/>
        <v>0</v>
      </c>
      <c r="H37" s="51">
        <f t="shared" si="10"/>
        <v>0</v>
      </c>
      <c r="I37" s="51">
        <f t="shared" si="10"/>
        <v>0</v>
      </c>
      <c r="J37" s="51">
        <f t="shared" si="10"/>
        <v>0</v>
      </c>
      <c r="K37" s="51">
        <f t="shared" si="10"/>
        <v>0</v>
      </c>
      <c r="L37" s="51">
        <f t="shared" si="10"/>
        <v>0</v>
      </c>
      <c r="M37" s="51">
        <f t="shared" si="10"/>
        <v>0</v>
      </c>
      <c r="N37" s="51">
        <f t="shared" si="10"/>
        <v>0</v>
      </c>
      <c r="O37" s="51">
        <f t="shared" si="10"/>
        <v>0</v>
      </c>
      <c r="P37" s="51">
        <f t="shared" si="10"/>
        <v>0</v>
      </c>
      <c r="Q37" s="51">
        <f t="shared" si="2"/>
        <v>0</v>
      </c>
      <c r="R37" s="51">
        <f t="shared" si="1"/>
        <v>0</v>
      </c>
    </row>
    <row r="38" spans="1:18">
      <c r="A38" s="14">
        <v>5311</v>
      </c>
      <c r="B38" s="15" t="s">
        <v>50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12">
        <f t="shared" si="2"/>
        <v>0</v>
      </c>
      <c r="R38" s="12">
        <f t="shared" si="1"/>
        <v>0</v>
      </c>
    </row>
    <row r="39" spans="1:18">
      <c r="A39" s="49">
        <v>541</v>
      </c>
      <c r="B39" s="50" t="s">
        <v>51</v>
      </c>
      <c r="C39" s="51">
        <f>C40</f>
        <v>0</v>
      </c>
      <c r="D39" s="51">
        <f t="shared" ref="D39:P39" si="11">D40</f>
        <v>0</v>
      </c>
      <c r="E39" s="51">
        <f t="shared" si="11"/>
        <v>0</v>
      </c>
      <c r="F39" s="51">
        <f t="shared" si="11"/>
        <v>0</v>
      </c>
      <c r="G39" s="51">
        <f t="shared" si="11"/>
        <v>0</v>
      </c>
      <c r="H39" s="51">
        <f t="shared" si="11"/>
        <v>0</v>
      </c>
      <c r="I39" s="51">
        <f t="shared" si="11"/>
        <v>0</v>
      </c>
      <c r="J39" s="51">
        <f t="shared" si="11"/>
        <v>0</v>
      </c>
      <c r="K39" s="51">
        <f t="shared" si="11"/>
        <v>0</v>
      </c>
      <c r="L39" s="51">
        <f t="shared" si="11"/>
        <v>0</v>
      </c>
      <c r="M39" s="51">
        <f t="shared" si="11"/>
        <v>0</v>
      </c>
      <c r="N39" s="51">
        <f t="shared" si="11"/>
        <v>0</v>
      </c>
      <c r="O39" s="51">
        <f t="shared" si="11"/>
        <v>0</v>
      </c>
      <c r="P39" s="51">
        <f t="shared" si="11"/>
        <v>0</v>
      </c>
      <c r="Q39" s="51">
        <f t="shared" si="2"/>
        <v>0</v>
      </c>
      <c r="R39" s="51">
        <f t="shared" si="1"/>
        <v>0</v>
      </c>
    </row>
    <row r="40" spans="1:18">
      <c r="A40" s="14">
        <v>5411</v>
      </c>
      <c r="B40" s="15" t="s">
        <v>51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12">
        <f t="shared" si="2"/>
        <v>0</v>
      </c>
      <c r="R40" s="12">
        <f t="shared" si="1"/>
        <v>0</v>
      </c>
    </row>
    <row r="41" spans="1:18">
      <c r="A41" s="49">
        <v>542</v>
      </c>
      <c r="B41" s="50" t="s">
        <v>52</v>
      </c>
      <c r="C41" s="51">
        <f>C42</f>
        <v>0</v>
      </c>
      <c r="D41" s="51">
        <f t="shared" ref="D41:P41" si="12">D42</f>
        <v>0</v>
      </c>
      <c r="E41" s="51">
        <f t="shared" si="12"/>
        <v>0</v>
      </c>
      <c r="F41" s="51">
        <f t="shared" si="12"/>
        <v>0</v>
      </c>
      <c r="G41" s="51">
        <f t="shared" si="12"/>
        <v>0</v>
      </c>
      <c r="H41" s="51">
        <f t="shared" si="12"/>
        <v>0</v>
      </c>
      <c r="I41" s="51">
        <f t="shared" si="12"/>
        <v>0</v>
      </c>
      <c r="J41" s="51">
        <f t="shared" si="12"/>
        <v>0</v>
      </c>
      <c r="K41" s="51">
        <f t="shared" si="12"/>
        <v>0</v>
      </c>
      <c r="L41" s="51">
        <f t="shared" si="12"/>
        <v>0</v>
      </c>
      <c r="M41" s="51">
        <f t="shared" si="12"/>
        <v>0</v>
      </c>
      <c r="N41" s="51">
        <f t="shared" si="12"/>
        <v>0</v>
      </c>
      <c r="O41" s="51">
        <f t="shared" si="12"/>
        <v>0</v>
      </c>
      <c r="P41" s="51">
        <f t="shared" si="12"/>
        <v>0</v>
      </c>
      <c r="Q41" s="51">
        <f t="shared" si="2"/>
        <v>0</v>
      </c>
      <c r="R41" s="51">
        <f t="shared" si="1"/>
        <v>0</v>
      </c>
    </row>
    <row r="42" spans="1:18">
      <c r="A42" s="14">
        <v>5421</v>
      </c>
      <c r="B42" s="15" t="s">
        <v>53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12">
        <f t="shared" si="2"/>
        <v>0</v>
      </c>
      <c r="R42" s="12">
        <f t="shared" si="1"/>
        <v>0</v>
      </c>
    </row>
    <row r="43" spans="1:18">
      <c r="A43" s="49">
        <v>543</v>
      </c>
      <c r="B43" s="50" t="s">
        <v>54</v>
      </c>
      <c r="C43" s="51">
        <f>SUM(C44:C45)</f>
        <v>0</v>
      </c>
      <c r="D43" s="51">
        <f t="shared" ref="D43:L43" si="13">SUM(D44:D45)</f>
        <v>0</v>
      </c>
      <c r="E43" s="51">
        <f t="shared" si="13"/>
        <v>0</v>
      </c>
      <c r="F43" s="51">
        <f t="shared" si="13"/>
        <v>0</v>
      </c>
      <c r="G43" s="51">
        <f t="shared" si="13"/>
        <v>0</v>
      </c>
      <c r="H43" s="51">
        <f t="shared" si="13"/>
        <v>0</v>
      </c>
      <c r="I43" s="51">
        <f t="shared" si="13"/>
        <v>0</v>
      </c>
      <c r="J43" s="51">
        <f t="shared" si="13"/>
        <v>0</v>
      </c>
      <c r="K43" s="51">
        <f t="shared" si="13"/>
        <v>0</v>
      </c>
      <c r="L43" s="51">
        <f t="shared" si="13"/>
        <v>0</v>
      </c>
      <c r="M43" s="51">
        <f>SUM(M44:M45)</f>
        <v>0</v>
      </c>
      <c r="N43" s="51">
        <f>SUM(N44:N45)</f>
        <v>0</v>
      </c>
      <c r="O43" s="51">
        <f>SUM(O44:O45)</f>
        <v>0</v>
      </c>
      <c r="P43" s="51">
        <f>SUM(P44:P45)</f>
        <v>0</v>
      </c>
      <c r="Q43" s="51">
        <f t="shared" si="2"/>
        <v>0</v>
      </c>
      <c r="R43" s="51">
        <f t="shared" si="1"/>
        <v>0</v>
      </c>
    </row>
    <row r="44" spans="1:18">
      <c r="A44" s="14">
        <v>5431</v>
      </c>
      <c r="B44" s="15" t="s">
        <v>55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12">
        <f t="shared" si="2"/>
        <v>0</v>
      </c>
      <c r="R44" s="12">
        <f t="shared" si="1"/>
        <v>0</v>
      </c>
    </row>
    <row r="45" spans="1:18">
      <c r="A45" s="16">
        <v>5432</v>
      </c>
      <c r="B45" s="17" t="s">
        <v>56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12">
        <f t="shared" si="2"/>
        <v>0</v>
      </c>
      <c r="R45" s="12">
        <f t="shared" si="1"/>
        <v>0</v>
      </c>
    </row>
    <row r="46" spans="1:18" ht="41.4">
      <c r="A46" s="49" t="s">
        <v>98</v>
      </c>
      <c r="B46" s="50" t="s">
        <v>99</v>
      </c>
      <c r="C46" s="51">
        <f>C47</f>
        <v>0</v>
      </c>
      <c r="D46" s="51">
        <f t="shared" ref="D46:P46" si="14">D47</f>
        <v>0</v>
      </c>
      <c r="E46" s="51">
        <f t="shared" si="14"/>
        <v>0</v>
      </c>
      <c r="F46" s="51">
        <f t="shared" si="14"/>
        <v>0</v>
      </c>
      <c r="G46" s="51">
        <f t="shared" si="14"/>
        <v>0</v>
      </c>
      <c r="H46" s="51">
        <f t="shared" si="14"/>
        <v>0</v>
      </c>
      <c r="I46" s="51">
        <f t="shared" si="14"/>
        <v>0</v>
      </c>
      <c r="J46" s="51">
        <f t="shared" si="14"/>
        <v>0</v>
      </c>
      <c r="K46" s="51">
        <f t="shared" si="14"/>
        <v>0</v>
      </c>
      <c r="L46" s="51">
        <f t="shared" si="14"/>
        <v>0</v>
      </c>
      <c r="M46" s="51">
        <f t="shared" si="14"/>
        <v>0</v>
      </c>
      <c r="N46" s="51">
        <f t="shared" si="14"/>
        <v>0</v>
      </c>
      <c r="O46" s="51">
        <f t="shared" si="14"/>
        <v>0</v>
      </c>
      <c r="P46" s="51">
        <f t="shared" si="14"/>
        <v>0</v>
      </c>
      <c r="Q46" s="51">
        <f>SUM(D46:P46)</f>
        <v>0</v>
      </c>
      <c r="R46" s="51">
        <f>SUM(C46:P46)</f>
        <v>0</v>
      </c>
    </row>
    <row r="47" spans="1:18" ht="41.4">
      <c r="A47" s="14" t="s">
        <v>100</v>
      </c>
      <c r="B47" s="15" t="s">
        <v>99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12">
        <f>SUM(D47:P47)</f>
        <v>0</v>
      </c>
      <c r="R47" s="12">
        <f>SUM(C47:P47)</f>
        <v>0</v>
      </c>
    </row>
    <row r="48" spans="1:18" ht="14.4" thickBot="1">
      <c r="A48" s="18"/>
      <c r="B48" s="19" t="s">
        <v>57</v>
      </c>
      <c r="C48" s="20">
        <f>SUM(C8:C47)/2</f>
        <v>825000</v>
      </c>
      <c r="D48" s="20">
        <f t="shared" ref="D48:R48" si="15">SUM(D8:D47)/2</f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3075000</v>
      </c>
      <c r="I48" s="20">
        <f t="shared" si="15"/>
        <v>0</v>
      </c>
      <c r="J48" s="20">
        <f t="shared" si="15"/>
        <v>0</v>
      </c>
      <c r="K48" s="20">
        <f t="shared" si="15"/>
        <v>0</v>
      </c>
      <c r="L48" s="20">
        <f t="shared" si="15"/>
        <v>0</v>
      </c>
      <c r="M48" s="20">
        <f t="shared" si="15"/>
        <v>0</v>
      </c>
      <c r="N48" s="20">
        <f t="shared" si="15"/>
        <v>0</v>
      </c>
      <c r="O48" s="20">
        <f t="shared" si="15"/>
        <v>0</v>
      </c>
      <c r="P48" s="20">
        <f t="shared" si="15"/>
        <v>0</v>
      </c>
      <c r="Q48" s="20">
        <f t="shared" si="15"/>
        <v>3075000</v>
      </c>
      <c r="R48" s="20">
        <f t="shared" si="15"/>
        <v>3900000</v>
      </c>
    </row>
    <row r="51" spans="1:1">
      <c r="A51" s="53"/>
    </row>
  </sheetData>
  <sheetProtection algorithmName="SHA-512" hashValue="Q+o78dY7bxQee8/NPcRbaLOapz7T1b9JDdYjbJgF5viYdXwn2x9Z2JrmFUr7c6rZ41yQJULnfQOiaT1jPCjo8Q==" saltValue="9vvqdFUYt705e87V+S4/pQ==" spinCount="100000" sheet="1" objects="1" scenarios="1"/>
  <mergeCells count="6">
    <mergeCell ref="I5:J5"/>
    <mergeCell ref="B1:E1"/>
    <mergeCell ref="A2:B2"/>
    <mergeCell ref="C2:G2"/>
    <mergeCell ref="A3:B3"/>
    <mergeCell ref="C3:G3"/>
  </mergeCells>
  <phoneticPr fontId="0" type="noConversion"/>
  <conditionalFormatting sqref="M6:Q6">
    <cfRule type="cellIs" dxfId="0" priority="1" stopIfTrue="1" operator="equal">
      <formula>"Неисправан конто прихода!"</formula>
    </cfRule>
  </conditionalFormatting>
  <dataValidations count="1">
    <dataValidation type="whole" operator="greaterThan" allowBlank="1" showErrorMessage="1" errorTitle="Pogresan unos" error="Uneseni iznos mora biti celi broj veci od 0!" sqref="C9:P12 C30:P30 C32:P34 C36:P36 C38:P38 C40:P40 C42:P42 C26:P26 C28:P28 C24:P24 C14:P22 C44:P45 C47:P47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"/>
  <sheetViews>
    <sheetView workbookViewId="0"/>
  </sheetViews>
  <sheetFormatPr defaultRowHeight="13.2"/>
  <cols>
    <col min="1" max="1" width="8.88671875" style="118"/>
    <col min="2" max="2" width="56.44140625" style="118" customWidth="1"/>
    <col min="3" max="3" width="18" style="118" customWidth="1"/>
    <col min="4" max="4" width="12.88671875" style="118" customWidth="1"/>
    <col min="5" max="5" width="12.6640625" style="118" customWidth="1"/>
    <col min="6" max="6" width="14.88671875" style="118" customWidth="1"/>
    <col min="7" max="7" width="11.6640625" style="118" customWidth="1"/>
    <col min="8" max="8" width="14.5546875" style="118" customWidth="1"/>
    <col min="9" max="9" width="15.44140625" style="118" customWidth="1"/>
    <col min="10" max="10" width="14" style="118" customWidth="1"/>
    <col min="11" max="11" width="12.88671875" style="118" customWidth="1"/>
    <col min="12" max="12" width="13.44140625" style="118" customWidth="1"/>
    <col min="13" max="13" width="12.5546875" style="118" customWidth="1"/>
    <col min="14" max="14" width="15.44140625" style="118" customWidth="1"/>
    <col min="15" max="15" width="13.6640625" style="118" customWidth="1"/>
    <col min="16" max="16" width="13.109375" style="118" customWidth="1"/>
    <col min="17" max="17" width="13.88671875" style="118" customWidth="1"/>
    <col min="18" max="18" width="15.88671875" style="118" customWidth="1"/>
    <col min="19" max="16384" width="8.88671875" style="118"/>
  </cols>
  <sheetData>
    <row r="1" spans="1:18" ht="18" thickBot="1">
      <c r="A1" s="179"/>
      <c r="B1" s="95" t="s">
        <v>109</v>
      </c>
      <c r="C1" s="148"/>
      <c r="D1" s="95"/>
      <c r="E1" s="9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6" thickBot="1">
      <c r="A2" s="150" t="s">
        <v>101</v>
      </c>
      <c r="B2" s="150"/>
      <c r="C2" s="180" t="s">
        <v>102</v>
      </c>
      <c r="D2" s="181"/>
      <c r="E2" s="181"/>
      <c r="F2" s="181"/>
      <c r="G2" s="182"/>
      <c r="H2" s="96"/>
      <c r="I2" s="183" t="s">
        <v>107</v>
      </c>
      <c r="J2" s="184" t="s">
        <v>103</v>
      </c>
      <c r="K2" s="30"/>
      <c r="L2" s="30"/>
      <c r="M2" s="30"/>
      <c r="N2" s="30"/>
      <c r="O2" s="30"/>
      <c r="P2" s="30"/>
      <c r="Q2" s="30"/>
      <c r="R2" s="30"/>
    </row>
    <row r="3" spans="1:18" ht="18" thickBot="1">
      <c r="A3" s="152" t="s">
        <v>0</v>
      </c>
      <c r="B3" s="152"/>
      <c r="C3" s="185" t="s">
        <v>108</v>
      </c>
      <c r="D3" s="186"/>
      <c r="E3" s="186"/>
      <c r="F3" s="186"/>
      <c r="G3" s="187"/>
      <c r="H3" s="96"/>
      <c r="I3" s="188" t="s">
        <v>97</v>
      </c>
      <c r="J3" s="184">
        <v>910</v>
      </c>
      <c r="K3" s="30"/>
      <c r="L3" s="30"/>
      <c r="M3" s="30"/>
      <c r="N3" s="30"/>
      <c r="O3" s="30"/>
      <c r="P3" s="30"/>
      <c r="Q3" s="30"/>
      <c r="R3" s="30"/>
    </row>
    <row r="4" spans="1:18" ht="13.8">
      <c r="A4" s="154" t="s">
        <v>110</v>
      </c>
      <c r="B4" s="154"/>
      <c r="C4" s="189">
        <v>146</v>
      </c>
      <c r="D4" s="190"/>
      <c r="E4" s="190"/>
      <c r="F4" s="190"/>
      <c r="G4" s="190"/>
      <c r="H4" s="190"/>
      <c r="I4" s="190"/>
      <c r="J4" s="190"/>
      <c r="K4" s="30"/>
      <c r="L4" s="30"/>
      <c r="M4" s="30"/>
      <c r="N4" s="30"/>
      <c r="O4" s="30"/>
      <c r="P4" s="30"/>
      <c r="Q4" s="30"/>
      <c r="R4" s="30"/>
    </row>
    <row r="5" spans="1:18" ht="14.4" thickBot="1">
      <c r="A5" s="97"/>
      <c r="B5" s="191"/>
      <c r="C5" s="191"/>
      <c r="D5" s="191"/>
      <c r="E5" s="191"/>
      <c r="F5" s="191"/>
      <c r="G5" s="191"/>
      <c r="H5" s="191"/>
      <c r="I5" s="192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96.6">
      <c r="A6" s="42" t="s">
        <v>1</v>
      </c>
      <c r="B6" s="43" t="s">
        <v>2</v>
      </c>
      <c r="C6" s="57" t="s">
        <v>3</v>
      </c>
      <c r="D6" s="98" t="s">
        <v>73</v>
      </c>
      <c r="E6" s="57" t="s">
        <v>4</v>
      </c>
      <c r="F6" s="99" t="s">
        <v>5</v>
      </c>
      <c r="G6" s="57" t="s">
        <v>6</v>
      </c>
      <c r="H6" s="98" t="s">
        <v>7</v>
      </c>
      <c r="I6" s="57" t="s">
        <v>8</v>
      </c>
      <c r="J6" s="98" t="s">
        <v>9</v>
      </c>
      <c r="K6" s="57" t="s">
        <v>10</v>
      </c>
      <c r="L6" s="57" t="s">
        <v>111</v>
      </c>
      <c r="M6" s="57" t="s">
        <v>64</v>
      </c>
      <c r="N6" s="57" t="s">
        <v>65</v>
      </c>
      <c r="O6" s="57" t="s">
        <v>66</v>
      </c>
      <c r="P6" s="57" t="s">
        <v>67</v>
      </c>
      <c r="Q6" s="57" t="s">
        <v>84</v>
      </c>
      <c r="R6" s="4" t="s">
        <v>12</v>
      </c>
    </row>
    <row r="7" spans="1:18" ht="14.4" thickBot="1">
      <c r="A7" s="44" t="s">
        <v>13</v>
      </c>
      <c r="B7" s="45" t="s">
        <v>14</v>
      </c>
      <c r="C7" s="58" t="s">
        <v>15</v>
      </c>
      <c r="D7" s="24" t="s">
        <v>16</v>
      </c>
      <c r="E7" s="58" t="s">
        <v>17</v>
      </c>
      <c r="F7" s="24" t="s">
        <v>18</v>
      </c>
      <c r="G7" s="58" t="s">
        <v>19</v>
      </c>
      <c r="H7" s="24" t="s">
        <v>20</v>
      </c>
      <c r="I7" s="58" t="s">
        <v>21</v>
      </c>
      <c r="J7" s="24" t="s">
        <v>22</v>
      </c>
      <c r="K7" s="58" t="s">
        <v>23</v>
      </c>
      <c r="L7" s="58" t="s">
        <v>24</v>
      </c>
      <c r="M7" s="58" t="s">
        <v>25</v>
      </c>
      <c r="N7" s="58" t="s">
        <v>68</v>
      </c>
      <c r="O7" s="58" t="s">
        <v>69</v>
      </c>
      <c r="P7" s="58" t="s">
        <v>70</v>
      </c>
      <c r="Q7" s="58"/>
      <c r="R7" s="58" t="s">
        <v>71</v>
      </c>
    </row>
    <row r="8" spans="1:18" ht="13.8">
      <c r="A8" s="100">
        <v>411</v>
      </c>
      <c r="B8" s="101" t="s">
        <v>112</v>
      </c>
      <c r="C8" s="102">
        <f>+C9</f>
        <v>0</v>
      </c>
      <c r="D8" s="102">
        <f t="shared" ref="D8:P8" si="0">D9</f>
        <v>750000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>SUM(D8:P8)</f>
        <v>750000</v>
      </c>
      <c r="R8" s="102">
        <f>SUM(C8:P8)</f>
        <v>750000</v>
      </c>
    </row>
    <row r="9" spans="1:18" ht="13.8">
      <c r="A9" s="103">
        <v>4111</v>
      </c>
      <c r="B9" s="104" t="s">
        <v>113</v>
      </c>
      <c r="C9" s="105"/>
      <c r="D9" s="194">
        <v>750000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02">
        <f t="shared" ref="Q9:Q72" si="1">SUM(D9:P9)</f>
        <v>750000</v>
      </c>
      <c r="R9" s="102">
        <f t="shared" ref="R9:R72" si="2">SUM(C9:P9)</f>
        <v>750000</v>
      </c>
    </row>
    <row r="10" spans="1:18" ht="13.8">
      <c r="A10" s="106">
        <v>412</v>
      </c>
      <c r="B10" s="107" t="s">
        <v>114</v>
      </c>
      <c r="C10" s="102">
        <f>SUM(C11:C13)</f>
        <v>0</v>
      </c>
      <c r="D10" s="102">
        <f t="shared" ref="D10:L10" si="3">SUM(D11:D13)</f>
        <v>160500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2">
        <f t="shared" si="3"/>
        <v>0</v>
      </c>
      <c r="J10" s="102">
        <f t="shared" si="3"/>
        <v>0</v>
      </c>
      <c r="K10" s="102">
        <f t="shared" si="3"/>
        <v>0</v>
      </c>
      <c r="L10" s="102">
        <f t="shared" si="3"/>
        <v>0</v>
      </c>
      <c r="M10" s="102">
        <f>SUM(M11:M13)</f>
        <v>0</v>
      </c>
      <c r="N10" s="102">
        <f>SUM(N11:N13)</f>
        <v>0</v>
      </c>
      <c r="O10" s="102">
        <f>SUM(O11:O13)</f>
        <v>0</v>
      </c>
      <c r="P10" s="102">
        <f>SUM(P11:P13)</f>
        <v>0</v>
      </c>
      <c r="Q10" s="102">
        <f t="shared" si="1"/>
        <v>160500</v>
      </c>
      <c r="R10" s="102">
        <f t="shared" si="2"/>
        <v>160500</v>
      </c>
    </row>
    <row r="11" spans="1:18" ht="13.8">
      <c r="A11" s="103">
        <v>4121</v>
      </c>
      <c r="B11" s="104" t="s">
        <v>115</v>
      </c>
      <c r="C11" s="105"/>
      <c r="D11" s="195">
        <v>105000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02">
        <f t="shared" si="1"/>
        <v>105000</v>
      </c>
      <c r="R11" s="102">
        <f t="shared" si="2"/>
        <v>105000</v>
      </c>
    </row>
    <row r="12" spans="1:18" ht="13.8">
      <c r="A12" s="103">
        <v>4122</v>
      </c>
      <c r="B12" s="104" t="s">
        <v>116</v>
      </c>
      <c r="C12" s="105"/>
      <c r="D12" s="195">
        <v>48000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02">
        <f t="shared" si="1"/>
        <v>48000</v>
      </c>
      <c r="R12" s="102">
        <f t="shared" si="2"/>
        <v>48000</v>
      </c>
    </row>
    <row r="13" spans="1:18" ht="13.8">
      <c r="A13" s="103">
        <v>4123</v>
      </c>
      <c r="B13" s="104" t="s">
        <v>117</v>
      </c>
      <c r="C13" s="105"/>
      <c r="D13" s="195">
        <v>7500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02">
        <f t="shared" si="1"/>
        <v>7500</v>
      </c>
      <c r="R13" s="102">
        <f t="shared" si="2"/>
        <v>7500</v>
      </c>
    </row>
    <row r="14" spans="1:18" ht="13.8">
      <c r="A14" s="106">
        <v>413</v>
      </c>
      <c r="B14" s="107" t="s">
        <v>118</v>
      </c>
      <c r="C14" s="102">
        <f>C15</f>
        <v>2650000</v>
      </c>
      <c r="D14" s="102">
        <f>D15</f>
        <v>0</v>
      </c>
      <c r="E14" s="102"/>
      <c r="F14" s="102"/>
      <c r="G14" s="102"/>
      <c r="H14" s="102"/>
      <c r="I14" s="102">
        <f t="shared" ref="I14:P14" si="4">I15</f>
        <v>0</v>
      </c>
      <c r="J14" s="102">
        <f t="shared" si="4"/>
        <v>0</v>
      </c>
      <c r="K14" s="102">
        <f t="shared" si="4"/>
        <v>0</v>
      </c>
      <c r="L14" s="102">
        <f t="shared" si="4"/>
        <v>0</v>
      </c>
      <c r="M14" s="102">
        <f t="shared" si="4"/>
        <v>0</v>
      </c>
      <c r="N14" s="102">
        <f t="shared" si="4"/>
        <v>0</v>
      </c>
      <c r="O14" s="102">
        <f t="shared" si="4"/>
        <v>0</v>
      </c>
      <c r="P14" s="102">
        <f t="shared" si="4"/>
        <v>0</v>
      </c>
      <c r="Q14" s="102">
        <f t="shared" si="1"/>
        <v>0</v>
      </c>
      <c r="R14" s="102">
        <f t="shared" si="2"/>
        <v>2650000</v>
      </c>
    </row>
    <row r="15" spans="1:18" ht="13.8">
      <c r="A15" s="103">
        <v>4131</v>
      </c>
      <c r="B15" s="104" t="s">
        <v>118</v>
      </c>
      <c r="C15" s="195">
        <v>2650000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02">
        <f t="shared" si="1"/>
        <v>0</v>
      </c>
      <c r="R15" s="102">
        <f t="shared" si="2"/>
        <v>2650000</v>
      </c>
    </row>
    <row r="16" spans="1:18" ht="13.8">
      <c r="A16" s="106">
        <v>414</v>
      </c>
      <c r="B16" s="107" t="s">
        <v>119</v>
      </c>
      <c r="C16" s="102">
        <f>SUM(C17:C20)</f>
        <v>1350000</v>
      </c>
      <c r="D16" s="102">
        <f>SUM(D17:D20)</f>
        <v>0</v>
      </c>
      <c r="E16" s="102"/>
      <c r="F16" s="102"/>
      <c r="G16" s="102"/>
      <c r="H16" s="102"/>
      <c r="I16" s="102">
        <f t="shared" ref="I16:P16" si="5">SUM(I17:I20)</f>
        <v>0</v>
      </c>
      <c r="J16" s="102">
        <f t="shared" si="5"/>
        <v>0</v>
      </c>
      <c r="K16" s="102">
        <f t="shared" si="5"/>
        <v>0</v>
      </c>
      <c r="L16" s="102">
        <f t="shared" si="5"/>
        <v>0</v>
      </c>
      <c r="M16" s="102">
        <f t="shared" si="5"/>
        <v>0</v>
      </c>
      <c r="N16" s="102">
        <f t="shared" si="5"/>
        <v>0</v>
      </c>
      <c r="O16" s="102">
        <f t="shared" si="5"/>
        <v>0</v>
      </c>
      <c r="P16" s="102">
        <f t="shared" si="5"/>
        <v>0</v>
      </c>
      <c r="Q16" s="102">
        <f t="shared" si="1"/>
        <v>0</v>
      </c>
      <c r="R16" s="102">
        <f t="shared" si="2"/>
        <v>1350000</v>
      </c>
    </row>
    <row r="17" spans="1:18" ht="27.6">
      <c r="A17" s="103">
        <v>4141</v>
      </c>
      <c r="B17" s="104" t="s">
        <v>120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02">
        <f t="shared" si="1"/>
        <v>0</v>
      </c>
      <c r="R17" s="102">
        <f t="shared" si="2"/>
        <v>0</v>
      </c>
    </row>
    <row r="18" spans="1:18" ht="13.8">
      <c r="A18" s="103">
        <v>4142</v>
      </c>
      <c r="B18" s="104" t="s">
        <v>121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02">
        <f t="shared" si="1"/>
        <v>0</v>
      </c>
      <c r="R18" s="102">
        <f t="shared" si="2"/>
        <v>0</v>
      </c>
    </row>
    <row r="19" spans="1:18" ht="13.8">
      <c r="A19" s="103">
        <v>4143</v>
      </c>
      <c r="B19" s="104" t="s">
        <v>122</v>
      </c>
      <c r="C19" s="195">
        <v>1250000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02">
        <f t="shared" si="1"/>
        <v>0</v>
      </c>
      <c r="R19" s="102">
        <f t="shared" si="2"/>
        <v>1250000</v>
      </c>
    </row>
    <row r="20" spans="1:18" ht="27.6">
      <c r="A20" s="103">
        <v>4144</v>
      </c>
      <c r="B20" s="104" t="s">
        <v>123</v>
      </c>
      <c r="C20" s="195">
        <v>100000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02">
        <f t="shared" si="1"/>
        <v>0</v>
      </c>
      <c r="R20" s="102">
        <f t="shared" si="2"/>
        <v>100000</v>
      </c>
    </row>
    <row r="21" spans="1:18" ht="13.8">
      <c r="A21" s="106">
        <v>415</v>
      </c>
      <c r="B21" s="107" t="s">
        <v>124</v>
      </c>
      <c r="C21" s="102">
        <f>C22</f>
        <v>125000</v>
      </c>
      <c r="D21" s="102">
        <f>D22</f>
        <v>0</v>
      </c>
      <c r="E21" s="102"/>
      <c r="F21" s="102"/>
      <c r="G21" s="102"/>
      <c r="H21" s="102"/>
      <c r="I21" s="102">
        <f t="shared" ref="I21:P21" si="6">I22</f>
        <v>0</v>
      </c>
      <c r="J21" s="102">
        <f t="shared" si="6"/>
        <v>0</v>
      </c>
      <c r="K21" s="102">
        <f t="shared" si="6"/>
        <v>0</v>
      </c>
      <c r="L21" s="102">
        <f t="shared" si="6"/>
        <v>0</v>
      </c>
      <c r="M21" s="102">
        <f t="shared" si="6"/>
        <v>0</v>
      </c>
      <c r="N21" s="102">
        <f t="shared" si="6"/>
        <v>0</v>
      </c>
      <c r="O21" s="102">
        <f t="shared" si="6"/>
        <v>0</v>
      </c>
      <c r="P21" s="102">
        <f t="shared" si="6"/>
        <v>0</v>
      </c>
      <c r="Q21" s="102">
        <f t="shared" si="1"/>
        <v>0</v>
      </c>
      <c r="R21" s="102">
        <f t="shared" si="2"/>
        <v>125000</v>
      </c>
    </row>
    <row r="22" spans="1:18" ht="13.8">
      <c r="A22" s="103">
        <v>4151</v>
      </c>
      <c r="B22" s="104" t="s">
        <v>124</v>
      </c>
      <c r="C22" s="195">
        <v>125000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02">
        <f t="shared" si="1"/>
        <v>0</v>
      </c>
      <c r="R22" s="102">
        <f t="shared" si="2"/>
        <v>125000</v>
      </c>
    </row>
    <row r="23" spans="1:18" ht="13.8">
      <c r="A23" s="106">
        <v>416</v>
      </c>
      <c r="B23" s="107" t="s">
        <v>125</v>
      </c>
      <c r="C23" s="102">
        <f>C24</f>
        <v>1250000</v>
      </c>
      <c r="D23" s="102">
        <f>D24</f>
        <v>0</v>
      </c>
      <c r="E23" s="102"/>
      <c r="F23" s="102"/>
      <c r="G23" s="102"/>
      <c r="H23" s="102">
        <f>H24</f>
        <v>0</v>
      </c>
      <c r="I23" s="102">
        <f t="shared" ref="I23:P23" si="7">I24</f>
        <v>0</v>
      </c>
      <c r="J23" s="102">
        <f t="shared" si="7"/>
        <v>0</v>
      </c>
      <c r="K23" s="102">
        <f t="shared" si="7"/>
        <v>0</v>
      </c>
      <c r="L23" s="102">
        <f t="shared" si="7"/>
        <v>0</v>
      </c>
      <c r="M23" s="102">
        <f t="shared" si="7"/>
        <v>0</v>
      </c>
      <c r="N23" s="102">
        <f t="shared" si="7"/>
        <v>0</v>
      </c>
      <c r="O23" s="102">
        <f t="shared" si="7"/>
        <v>0</v>
      </c>
      <c r="P23" s="102">
        <f t="shared" si="7"/>
        <v>0</v>
      </c>
      <c r="Q23" s="102">
        <f t="shared" si="1"/>
        <v>0</v>
      </c>
      <c r="R23" s="102">
        <f t="shared" si="2"/>
        <v>1250000</v>
      </c>
    </row>
    <row r="24" spans="1:18" ht="13.8">
      <c r="A24" s="103">
        <v>4161</v>
      </c>
      <c r="B24" s="104" t="s">
        <v>125</v>
      </c>
      <c r="C24" s="195">
        <v>1250000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02">
        <f t="shared" si="1"/>
        <v>0</v>
      </c>
      <c r="R24" s="102">
        <f t="shared" si="2"/>
        <v>1250000</v>
      </c>
    </row>
    <row r="25" spans="1:18" ht="13.8">
      <c r="A25" s="106">
        <v>417</v>
      </c>
      <c r="B25" s="107" t="s">
        <v>126</v>
      </c>
      <c r="C25" s="102"/>
      <c r="D25" s="102"/>
      <c r="E25" s="102"/>
      <c r="F25" s="102"/>
      <c r="G25" s="102"/>
      <c r="H25" s="102"/>
      <c r="I25" s="102">
        <f t="shared" ref="I25:P25" si="8">SUM(I26:I26)</f>
        <v>0</v>
      </c>
      <c r="J25" s="102">
        <f t="shared" si="8"/>
        <v>0</v>
      </c>
      <c r="K25" s="102">
        <f t="shared" si="8"/>
        <v>0</v>
      </c>
      <c r="L25" s="102">
        <f t="shared" si="8"/>
        <v>0</v>
      </c>
      <c r="M25" s="102">
        <f t="shared" si="8"/>
        <v>0</v>
      </c>
      <c r="N25" s="102">
        <f t="shared" si="8"/>
        <v>0</v>
      </c>
      <c r="O25" s="102">
        <f t="shared" si="8"/>
        <v>0</v>
      </c>
      <c r="P25" s="102">
        <f t="shared" si="8"/>
        <v>0</v>
      </c>
      <c r="Q25" s="102">
        <f t="shared" si="1"/>
        <v>0</v>
      </c>
      <c r="R25" s="102">
        <f t="shared" si="2"/>
        <v>0</v>
      </c>
    </row>
    <row r="26" spans="1:18" ht="13.8">
      <c r="A26" s="103">
        <v>4171</v>
      </c>
      <c r="B26" s="104" t="s">
        <v>126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02">
        <f t="shared" si="1"/>
        <v>0</v>
      </c>
      <c r="R26" s="102">
        <f t="shared" si="2"/>
        <v>0</v>
      </c>
    </row>
    <row r="27" spans="1:18" ht="13.8">
      <c r="A27" s="106">
        <v>418</v>
      </c>
      <c r="B27" s="107" t="s">
        <v>127</v>
      </c>
      <c r="C27" s="102"/>
      <c r="D27" s="102"/>
      <c r="E27" s="102"/>
      <c r="F27" s="102"/>
      <c r="G27" s="102"/>
      <c r="H27" s="102"/>
      <c r="I27" s="102">
        <f t="shared" ref="I27:P27" si="9">+I28</f>
        <v>0</v>
      </c>
      <c r="J27" s="102">
        <f t="shared" si="9"/>
        <v>0</v>
      </c>
      <c r="K27" s="102">
        <f t="shared" si="9"/>
        <v>0</v>
      </c>
      <c r="L27" s="102">
        <f t="shared" si="9"/>
        <v>0</v>
      </c>
      <c r="M27" s="102">
        <f t="shared" si="9"/>
        <v>0</v>
      </c>
      <c r="N27" s="102">
        <f t="shared" si="9"/>
        <v>0</v>
      </c>
      <c r="O27" s="102">
        <f t="shared" si="9"/>
        <v>0</v>
      </c>
      <c r="P27" s="102">
        <f t="shared" si="9"/>
        <v>0</v>
      </c>
      <c r="Q27" s="102">
        <f t="shared" si="1"/>
        <v>0</v>
      </c>
      <c r="R27" s="102">
        <f t="shared" si="2"/>
        <v>0</v>
      </c>
    </row>
    <row r="28" spans="1:18" ht="13.8">
      <c r="A28" s="103">
        <v>4181</v>
      </c>
      <c r="B28" s="104" t="s">
        <v>127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02">
        <f t="shared" si="1"/>
        <v>0</v>
      </c>
      <c r="R28" s="102">
        <f t="shared" si="2"/>
        <v>0</v>
      </c>
    </row>
    <row r="29" spans="1:18" ht="13.8">
      <c r="A29" s="106">
        <v>421</v>
      </c>
      <c r="B29" s="107" t="s">
        <v>128</v>
      </c>
      <c r="C29" s="102">
        <f>SUM(C30:C36)</f>
        <v>2745000</v>
      </c>
      <c r="D29" s="102">
        <f>SUM(D30:D36)</f>
        <v>15000</v>
      </c>
      <c r="E29" s="102"/>
      <c r="F29" s="102"/>
      <c r="G29" s="102"/>
      <c r="H29" s="102">
        <f>SUM(H30:H36)</f>
        <v>215000</v>
      </c>
      <c r="I29" s="102">
        <f t="shared" ref="I29:P29" si="10">SUM(I30:I36)</f>
        <v>0</v>
      </c>
      <c r="J29" s="102">
        <f t="shared" si="10"/>
        <v>0</v>
      </c>
      <c r="K29" s="102">
        <f t="shared" si="10"/>
        <v>0</v>
      </c>
      <c r="L29" s="102">
        <f t="shared" si="10"/>
        <v>0</v>
      </c>
      <c r="M29" s="102">
        <f t="shared" si="10"/>
        <v>0</v>
      </c>
      <c r="N29" s="102">
        <f t="shared" si="10"/>
        <v>0</v>
      </c>
      <c r="O29" s="102">
        <f t="shared" si="10"/>
        <v>0</v>
      </c>
      <c r="P29" s="102">
        <f t="shared" si="10"/>
        <v>0</v>
      </c>
      <c r="Q29" s="102">
        <f t="shared" si="1"/>
        <v>230000</v>
      </c>
      <c r="R29" s="102">
        <f t="shared" si="2"/>
        <v>2975000</v>
      </c>
    </row>
    <row r="30" spans="1:18" ht="13.8">
      <c r="A30" s="103">
        <v>4211</v>
      </c>
      <c r="B30" s="104" t="s">
        <v>129</v>
      </c>
      <c r="C30" s="195">
        <v>155000</v>
      </c>
      <c r="D30" s="195">
        <v>15000</v>
      </c>
      <c r="E30" s="195"/>
      <c r="F30" s="195"/>
      <c r="G30" s="195"/>
      <c r="H30" s="195">
        <v>15000</v>
      </c>
      <c r="I30" s="195"/>
      <c r="J30" s="195"/>
      <c r="K30" s="195"/>
      <c r="L30" s="195"/>
      <c r="M30" s="195"/>
      <c r="N30" s="195"/>
      <c r="O30" s="195"/>
      <c r="P30" s="195"/>
      <c r="Q30" s="102">
        <f t="shared" si="1"/>
        <v>30000</v>
      </c>
      <c r="R30" s="102">
        <f t="shared" si="2"/>
        <v>185000</v>
      </c>
    </row>
    <row r="31" spans="1:18" ht="13.8">
      <c r="A31" s="103">
        <v>4212</v>
      </c>
      <c r="B31" s="104" t="s">
        <v>130</v>
      </c>
      <c r="C31" s="195">
        <v>1400000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02">
        <f t="shared" si="1"/>
        <v>0</v>
      </c>
      <c r="R31" s="102">
        <f t="shared" si="2"/>
        <v>1400000</v>
      </c>
    </row>
    <row r="32" spans="1:18" ht="13.8">
      <c r="A32" s="103">
        <v>4213</v>
      </c>
      <c r="B32" s="104" t="s">
        <v>131</v>
      </c>
      <c r="C32" s="195">
        <v>217500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02">
        <f t="shared" si="1"/>
        <v>0</v>
      </c>
      <c r="R32" s="102">
        <f t="shared" si="2"/>
        <v>217500</v>
      </c>
    </row>
    <row r="33" spans="1:18" ht="13.8">
      <c r="A33" s="103">
        <v>4214</v>
      </c>
      <c r="B33" s="104" t="s">
        <v>132</v>
      </c>
      <c r="C33" s="195">
        <v>532500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02">
        <f t="shared" si="1"/>
        <v>0</v>
      </c>
      <c r="R33" s="102">
        <f t="shared" si="2"/>
        <v>532500</v>
      </c>
    </row>
    <row r="34" spans="1:18" ht="13.8">
      <c r="A34" s="103">
        <v>4215</v>
      </c>
      <c r="B34" s="104" t="s">
        <v>133</v>
      </c>
      <c r="C34" s="195">
        <v>50000</v>
      </c>
      <c r="D34" s="195"/>
      <c r="E34" s="195"/>
      <c r="F34" s="195"/>
      <c r="G34" s="195"/>
      <c r="H34" s="195">
        <v>50000</v>
      </c>
      <c r="I34" s="195"/>
      <c r="J34" s="195"/>
      <c r="K34" s="195"/>
      <c r="L34" s="195"/>
      <c r="M34" s="195"/>
      <c r="N34" s="195"/>
      <c r="O34" s="195"/>
      <c r="P34" s="195"/>
      <c r="Q34" s="102">
        <f t="shared" si="1"/>
        <v>50000</v>
      </c>
      <c r="R34" s="102">
        <f t="shared" si="2"/>
        <v>100000</v>
      </c>
    </row>
    <row r="35" spans="1:18" ht="13.8">
      <c r="A35" s="103">
        <v>4216</v>
      </c>
      <c r="B35" s="104" t="s">
        <v>134</v>
      </c>
      <c r="C35" s="195">
        <v>350000</v>
      </c>
      <c r="D35" s="195"/>
      <c r="E35" s="195"/>
      <c r="F35" s="195"/>
      <c r="G35" s="195"/>
      <c r="H35" s="195">
        <v>150000</v>
      </c>
      <c r="I35" s="195"/>
      <c r="J35" s="195"/>
      <c r="K35" s="195"/>
      <c r="L35" s="195"/>
      <c r="M35" s="195"/>
      <c r="N35" s="195"/>
      <c r="O35" s="195"/>
      <c r="P35" s="195"/>
      <c r="Q35" s="102">
        <f t="shared" si="1"/>
        <v>150000</v>
      </c>
      <c r="R35" s="102">
        <f t="shared" si="2"/>
        <v>500000</v>
      </c>
    </row>
    <row r="36" spans="1:18" ht="13.8">
      <c r="A36" s="103">
        <v>4219</v>
      </c>
      <c r="B36" s="104" t="s">
        <v>135</v>
      </c>
      <c r="C36" s="195">
        <v>40000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02">
        <f t="shared" si="1"/>
        <v>0</v>
      </c>
      <c r="R36" s="102">
        <f t="shared" si="2"/>
        <v>40000</v>
      </c>
    </row>
    <row r="37" spans="1:18" ht="13.8">
      <c r="A37" s="106">
        <v>422</v>
      </c>
      <c r="B37" s="107" t="s">
        <v>136</v>
      </c>
      <c r="C37" s="102">
        <f>SUM(C38:C42)</f>
        <v>975000</v>
      </c>
      <c r="D37" s="102">
        <f>SUM(D38:D42)</f>
        <v>620000</v>
      </c>
      <c r="E37" s="102"/>
      <c r="F37" s="102"/>
      <c r="G37" s="102"/>
      <c r="H37" s="102">
        <f>SUM(H38:H42)</f>
        <v>335000</v>
      </c>
      <c r="I37" s="102">
        <f t="shared" ref="I37:P37" si="11">SUM(I38:I42)</f>
        <v>0</v>
      </c>
      <c r="J37" s="102">
        <f t="shared" si="11"/>
        <v>0</v>
      </c>
      <c r="K37" s="102">
        <f t="shared" si="11"/>
        <v>0</v>
      </c>
      <c r="L37" s="102">
        <f t="shared" si="11"/>
        <v>0</v>
      </c>
      <c r="M37" s="102">
        <f t="shared" si="11"/>
        <v>0</v>
      </c>
      <c r="N37" s="102">
        <f t="shared" si="11"/>
        <v>0</v>
      </c>
      <c r="O37" s="102">
        <f t="shared" si="11"/>
        <v>0</v>
      </c>
      <c r="P37" s="102">
        <f t="shared" si="11"/>
        <v>0</v>
      </c>
      <c r="Q37" s="102">
        <f t="shared" si="1"/>
        <v>955000</v>
      </c>
      <c r="R37" s="102">
        <f t="shared" si="2"/>
        <v>1930000</v>
      </c>
    </row>
    <row r="38" spans="1:18" ht="13.8">
      <c r="A38" s="103">
        <v>4221</v>
      </c>
      <c r="B38" s="104" t="s">
        <v>137</v>
      </c>
      <c r="C38" s="195">
        <v>225000</v>
      </c>
      <c r="D38" s="195">
        <v>260000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02">
        <f t="shared" si="1"/>
        <v>260000</v>
      </c>
      <c r="R38" s="102">
        <f>C38+D38</f>
        <v>485000</v>
      </c>
    </row>
    <row r="39" spans="1:18" ht="13.8">
      <c r="A39" s="103">
        <v>4222</v>
      </c>
      <c r="B39" s="104" t="s">
        <v>138</v>
      </c>
      <c r="C39" s="195">
        <v>325000</v>
      </c>
      <c r="D39" s="195">
        <v>300000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02">
        <f t="shared" si="1"/>
        <v>300000</v>
      </c>
      <c r="R39" s="102">
        <f t="shared" si="2"/>
        <v>625000</v>
      </c>
    </row>
    <row r="40" spans="1:18" ht="13.8">
      <c r="A40" s="103">
        <v>4223</v>
      </c>
      <c r="B40" s="104" t="s">
        <v>139</v>
      </c>
      <c r="C40" s="195">
        <v>25000</v>
      </c>
      <c r="D40" s="195">
        <v>60000</v>
      </c>
      <c r="E40" s="195"/>
      <c r="F40" s="195"/>
      <c r="G40" s="195"/>
      <c r="H40" s="195">
        <v>10000</v>
      </c>
      <c r="I40" s="195"/>
      <c r="J40" s="195"/>
      <c r="K40" s="195"/>
      <c r="L40" s="195"/>
      <c r="M40" s="195"/>
      <c r="N40" s="195"/>
      <c r="O40" s="195"/>
      <c r="P40" s="195"/>
      <c r="Q40" s="102">
        <f t="shared" si="1"/>
        <v>70000</v>
      </c>
      <c r="R40" s="102">
        <f t="shared" si="2"/>
        <v>95000</v>
      </c>
    </row>
    <row r="41" spans="1:18" ht="13.8">
      <c r="A41" s="103">
        <v>4224</v>
      </c>
      <c r="B41" s="104" t="s">
        <v>140</v>
      </c>
      <c r="C41" s="195">
        <v>350000</v>
      </c>
      <c r="D41" s="195"/>
      <c r="E41" s="195"/>
      <c r="F41" s="195"/>
      <c r="G41" s="195"/>
      <c r="H41" s="195">
        <v>300000</v>
      </c>
      <c r="I41" s="195"/>
      <c r="J41" s="195"/>
      <c r="K41" s="195"/>
      <c r="L41" s="195"/>
      <c r="M41" s="195"/>
      <c r="N41" s="195"/>
      <c r="O41" s="195"/>
      <c r="P41" s="195"/>
      <c r="Q41" s="102">
        <f t="shared" si="1"/>
        <v>300000</v>
      </c>
      <c r="R41" s="102">
        <f t="shared" si="2"/>
        <v>650000</v>
      </c>
    </row>
    <row r="42" spans="1:18" ht="13.8">
      <c r="A42" s="103">
        <v>4229</v>
      </c>
      <c r="B42" s="104" t="s">
        <v>141</v>
      </c>
      <c r="C42" s="195">
        <v>50000</v>
      </c>
      <c r="D42" s="195"/>
      <c r="E42" s="195"/>
      <c r="F42" s="195"/>
      <c r="G42" s="195"/>
      <c r="H42" s="195">
        <v>25000</v>
      </c>
      <c r="I42" s="195"/>
      <c r="J42" s="195"/>
      <c r="K42" s="195"/>
      <c r="L42" s="195"/>
      <c r="M42" s="195"/>
      <c r="N42" s="195"/>
      <c r="O42" s="195"/>
      <c r="P42" s="195"/>
      <c r="Q42" s="102">
        <f t="shared" si="1"/>
        <v>25000</v>
      </c>
      <c r="R42" s="102">
        <f t="shared" si="2"/>
        <v>75000</v>
      </c>
    </row>
    <row r="43" spans="1:18" ht="13.8">
      <c r="A43" s="106">
        <v>423</v>
      </c>
      <c r="B43" s="107" t="s">
        <v>142</v>
      </c>
      <c r="C43" s="102">
        <f>SUM(C44:C51)</f>
        <v>2325000</v>
      </c>
      <c r="D43" s="102">
        <f>SUM(D44:D51)</f>
        <v>340000</v>
      </c>
      <c r="E43" s="102"/>
      <c r="F43" s="102"/>
      <c r="G43" s="102"/>
      <c r="H43" s="102">
        <f>SUM(H44:H51)</f>
        <v>2335000</v>
      </c>
      <c r="I43" s="102">
        <f t="shared" ref="I43:P43" si="12">SUM(I44:I51)</f>
        <v>0</v>
      </c>
      <c r="J43" s="102">
        <f t="shared" si="12"/>
        <v>0</v>
      </c>
      <c r="K43" s="102">
        <f t="shared" si="12"/>
        <v>0</v>
      </c>
      <c r="L43" s="102">
        <f t="shared" si="12"/>
        <v>0</v>
      </c>
      <c r="M43" s="102">
        <f t="shared" si="12"/>
        <v>0</v>
      </c>
      <c r="N43" s="102">
        <f t="shared" si="12"/>
        <v>0</v>
      </c>
      <c r="O43" s="102">
        <f t="shared" si="12"/>
        <v>0</v>
      </c>
      <c r="P43" s="102">
        <f t="shared" si="12"/>
        <v>0</v>
      </c>
      <c r="Q43" s="102">
        <f t="shared" si="1"/>
        <v>2675000</v>
      </c>
      <c r="R43" s="102">
        <f t="shared" si="2"/>
        <v>5000000</v>
      </c>
    </row>
    <row r="44" spans="1:18" ht="13.8">
      <c r="A44" s="103">
        <v>4231</v>
      </c>
      <c r="B44" s="104" t="s">
        <v>143</v>
      </c>
      <c r="C44" s="195">
        <v>300000</v>
      </c>
      <c r="D44" s="195"/>
      <c r="E44" s="195"/>
      <c r="F44" s="195"/>
      <c r="G44" s="195"/>
      <c r="H44" s="195">
        <v>35000</v>
      </c>
      <c r="I44" s="195"/>
      <c r="J44" s="195"/>
      <c r="K44" s="195"/>
      <c r="L44" s="195"/>
      <c r="M44" s="195"/>
      <c r="N44" s="195"/>
      <c r="O44" s="195"/>
      <c r="P44" s="195"/>
      <c r="Q44" s="102">
        <f t="shared" si="1"/>
        <v>35000</v>
      </c>
      <c r="R44" s="102">
        <f t="shared" si="2"/>
        <v>335000</v>
      </c>
    </row>
    <row r="45" spans="1:18" ht="13.8">
      <c r="A45" s="103">
        <v>4232</v>
      </c>
      <c r="B45" s="104" t="s">
        <v>144</v>
      </c>
      <c r="C45" s="195">
        <v>725000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02">
        <f t="shared" si="1"/>
        <v>0</v>
      </c>
      <c r="R45" s="102">
        <f t="shared" si="2"/>
        <v>725000</v>
      </c>
    </row>
    <row r="46" spans="1:18" ht="13.8">
      <c r="A46" s="103">
        <v>4233</v>
      </c>
      <c r="B46" s="104" t="s">
        <v>145</v>
      </c>
      <c r="C46" s="195">
        <v>750000</v>
      </c>
      <c r="D46" s="195"/>
      <c r="E46" s="195"/>
      <c r="F46" s="195"/>
      <c r="G46" s="195"/>
      <c r="H46" s="195">
        <v>200000</v>
      </c>
      <c r="I46" s="195"/>
      <c r="J46" s="195"/>
      <c r="K46" s="195"/>
      <c r="L46" s="195"/>
      <c r="M46" s="195"/>
      <c r="N46" s="195"/>
      <c r="O46" s="195"/>
      <c r="P46" s="195"/>
      <c r="Q46" s="102">
        <f t="shared" si="1"/>
        <v>200000</v>
      </c>
      <c r="R46" s="102">
        <f t="shared" si="2"/>
        <v>950000</v>
      </c>
    </row>
    <row r="47" spans="1:18" ht="13.8">
      <c r="A47" s="103">
        <v>4234</v>
      </c>
      <c r="B47" s="104" t="s">
        <v>146</v>
      </c>
      <c r="C47" s="195">
        <v>25000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02">
        <f t="shared" si="1"/>
        <v>0</v>
      </c>
      <c r="R47" s="102">
        <f t="shared" si="2"/>
        <v>25000</v>
      </c>
    </row>
    <row r="48" spans="1:18" ht="13.8">
      <c r="A48" s="103">
        <v>4235</v>
      </c>
      <c r="B48" s="104" t="s">
        <v>147</v>
      </c>
      <c r="C48" s="195">
        <v>100000</v>
      </c>
      <c r="D48" s="195">
        <v>50000</v>
      </c>
      <c r="E48" s="195"/>
      <c r="F48" s="195"/>
      <c r="G48" s="195"/>
      <c r="H48" s="195">
        <v>375000</v>
      </c>
      <c r="I48" s="195"/>
      <c r="J48" s="195"/>
      <c r="K48" s="195"/>
      <c r="L48" s="195"/>
      <c r="M48" s="195"/>
      <c r="N48" s="195"/>
      <c r="O48" s="195"/>
      <c r="P48" s="195"/>
      <c r="Q48" s="102">
        <f t="shared" si="1"/>
        <v>425000</v>
      </c>
      <c r="R48" s="102">
        <f t="shared" si="2"/>
        <v>525000</v>
      </c>
    </row>
    <row r="49" spans="1:18" ht="13.8">
      <c r="A49" s="103">
        <v>4236</v>
      </c>
      <c r="B49" s="104" t="s">
        <v>148</v>
      </c>
      <c r="C49" s="195">
        <v>125000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02">
        <f t="shared" si="1"/>
        <v>0</v>
      </c>
      <c r="R49" s="102">
        <f t="shared" si="2"/>
        <v>125000</v>
      </c>
    </row>
    <row r="50" spans="1:18" ht="13.8">
      <c r="A50" s="103">
        <v>4237</v>
      </c>
      <c r="B50" s="104" t="s">
        <v>149</v>
      </c>
      <c r="C50" s="195">
        <v>125000</v>
      </c>
      <c r="D50" s="195">
        <v>125000</v>
      </c>
      <c r="E50" s="195"/>
      <c r="F50" s="195"/>
      <c r="G50" s="195"/>
      <c r="H50" s="195">
        <v>100000</v>
      </c>
      <c r="I50" s="195"/>
      <c r="J50" s="195"/>
      <c r="K50" s="195"/>
      <c r="L50" s="195"/>
      <c r="M50" s="195"/>
      <c r="N50" s="195"/>
      <c r="O50" s="195"/>
      <c r="P50" s="195"/>
      <c r="Q50" s="102">
        <f t="shared" si="1"/>
        <v>225000</v>
      </c>
      <c r="R50" s="102">
        <f t="shared" si="2"/>
        <v>350000</v>
      </c>
    </row>
    <row r="51" spans="1:18" ht="13.8">
      <c r="A51" s="103">
        <v>4239</v>
      </c>
      <c r="B51" s="104" t="s">
        <v>150</v>
      </c>
      <c r="C51" s="195">
        <v>175000</v>
      </c>
      <c r="D51" s="195">
        <v>165000</v>
      </c>
      <c r="E51" s="195"/>
      <c r="F51" s="195"/>
      <c r="G51" s="195"/>
      <c r="H51" s="195">
        <v>1625000</v>
      </c>
      <c r="I51" s="195"/>
      <c r="J51" s="195"/>
      <c r="K51" s="195"/>
      <c r="L51" s="195"/>
      <c r="M51" s="195"/>
      <c r="N51" s="195"/>
      <c r="O51" s="195"/>
      <c r="P51" s="195"/>
      <c r="Q51" s="102">
        <f t="shared" si="1"/>
        <v>1790000</v>
      </c>
      <c r="R51" s="102">
        <f t="shared" si="2"/>
        <v>1965000</v>
      </c>
    </row>
    <row r="52" spans="1:18" ht="13.8">
      <c r="A52" s="106">
        <v>424</v>
      </c>
      <c r="B52" s="107" t="s">
        <v>151</v>
      </c>
      <c r="C52" s="102">
        <f>SUM(C53:C59)</f>
        <v>915000</v>
      </c>
      <c r="D52" s="102">
        <f>SUM(D53:D59)</f>
        <v>0</v>
      </c>
      <c r="E52" s="102"/>
      <c r="F52" s="102"/>
      <c r="G52" s="102"/>
      <c r="H52" s="102">
        <f>SUM(H53:H59)</f>
        <v>200000</v>
      </c>
      <c r="I52" s="102">
        <f t="shared" ref="I52:P52" si="13">SUM(I53:I59)</f>
        <v>0</v>
      </c>
      <c r="J52" s="102">
        <f t="shared" si="13"/>
        <v>0</v>
      </c>
      <c r="K52" s="102">
        <f t="shared" si="13"/>
        <v>0</v>
      </c>
      <c r="L52" s="102">
        <f t="shared" si="13"/>
        <v>0</v>
      </c>
      <c r="M52" s="102">
        <f t="shared" si="13"/>
        <v>0</v>
      </c>
      <c r="N52" s="102">
        <f t="shared" si="13"/>
        <v>0</v>
      </c>
      <c r="O52" s="102">
        <f t="shared" si="13"/>
        <v>0</v>
      </c>
      <c r="P52" s="102">
        <f t="shared" si="13"/>
        <v>0</v>
      </c>
      <c r="Q52" s="102">
        <f t="shared" si="1"/>
        <v>200000</v>
      </c>
      <c r="R52" s="102">
        <f t="shared" si="2"/>
        <v>1115000</v>
      </c>
    </row>
    <row r="53" spans="1:18" ht="13.8">
      <c r="A53" s="103">
        <v>4241</v>
      </c>
      <c r="B53" s="104" t="s">
        <v>152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02">
        <f t="shared" si="1"/>
        <v>0</v>
      </c>
      <c r="R53" s="102">
        <f t="shared" si="2"/>
        <v>0</v>
      </c>
    </row>
    <row r="54" spans="1:18" ht="13.8">
      <c r="A54" s="103">
        <v>4242</v>
      </c>
      <c r="B54" s="104" t="s">
        <v>153</v>
      </c>
      <c r="C54" s="195">
        <v>300000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02">
        <f t="shared" si="1"/>
        <v>0</v>
      </c>
      <c r="R54" s="102">
        <f t="shared" si="2"/>
        <v>300000</v>
      </c>
    </row>
    <row r="55" spans="1:18" ht="13.8">
      <c r="A55" s="103">
        <v>4243</v>
      </c>
      <c r="B55" s="104" t="s">
        <v>154</v>
      </c>
      <c r="C55" s="195">
        <v>25000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02">
        <f t="shared" si="1"/>
        <v>0</v>
      </c>
      <c r="R55" s="102">
        <f t="shared" si="2"/>
        <v>25000</v>
      </c>
    </row>
    <row r="56" spans="1:18" ht="13.8">
      <c r="A56" s="103">
        <v>4244</v>
      </c>
      <c r="B56" s="104" t="s">
        <v>155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02">
        <f t="shared" si="1"/>
        <v>0</v>
      </c>
      <c r="R56" s="102">
        <f t="shared" si="2"/>
        <v>0</v>
      </c>
    </row>
    <row r="57" spans="1:18" ht="27.6">
      <c r="A57" s="103">
        <v>4245</v>
      </c>
      <c r="B57" s="104" t="s">
        <v>156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02">
        <f t="shared" si="1"/>
        <v>0</v>
      </c>
      <c r="R57" s="102">
        <f t="shared" si="2"/>
        <v>0</v>
      </c>
    </row>
    <row r="58" spans="1:18" ht="27.6">
      <c r="A58" s="103">
        <v>4246</v>
      </c>
      <c r="B58" s="104" t="s">
        <v>157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02">
        <f t="shared" si="1"/>
        <v>0</v>
      </c>
      <c r="R58" s="102">
        <f t="shared" si="2"/>
        <v>0</v>
      </c>
    </row>
    <row r="59" spans="1:18" ht="13.8">
      <c r="A59" s="103">
        <v>4249</v>
      </c>
      <c r="B59" s="104" t="s">
        <v>158</v>
      </c>
      <c r="C59" s="195">
        <v>590000</v>
      </c>
      <c r="D59" s="195"/>
      <c r="E59" s="195"/>
      <c r="F59" s="195"/>
      <c r="G59" s="195"/>
      <c r="H59" s="195">
        <v>200000</v>
      </c>
      <c r="I59" s="195"/>
      <c r="J59" s="195"/>
      <c r="K59" s="195"/>
      <c r="L59" s="195"/>
      <c r="M59" s="195"/>
      <c r="N59" s="195"/>
      <c r="O59" s="195"/>
      <c r="P59" s="195"/>
      <c r="Q59" s="102">
        <f t="shared" si="1"/>
        <v>200000</v>
      </c>
      <c r="R59" s="102">
        <f t="shared" si="2"/>
        <v>790000</v>
      </c>
    </row>
    <row r="60" spans="1:18" ht="13.8">
      <c r="A60" s="106">
        <v>425</v>
      </c>
      <c r="B60" s="107" t="s">
        <v>159</v>
      </c>
      <c r="C60" s="102">
        <f>SUM(C61:C62)</f>
        <v>3050000</v>
      </c>
      <c r="D60" s="102"/>
      <c r="E60" s="102"/>
      <c r="F60" s="102"/>
      <c r="G60" s="102"/>
      <c r="H60" s="102">
        <f>SUM(H61:H62)</f>
        <v>0</v>
      </c>
      <c r="I60" s="102">
        <f t="shared" ref="I60:P60" si="14">SUM(I61:I62)</f>
        <v>0</v>
      </c>
      <c r="J60" s="102">
        <f t="shared" si="14"/>
        <v>0</v>
      </c>
      <c r="K60" s="102">
        <f t="shared" si="14"/>
        <v>0</v>
      </c>
      <c r="L60" s="102">
        <f t="shared" si="14"/>
        <v>0</v>
      </c>
      <c r="M60" s="102">
        <f t="shared" si="14"/>
        <v>0</v>
      </c>
      <c r="N60" s="102">
        <f t="shared" si="14"/>
        <v>0</v>
      </c>
      <c r="O60" s="102">
        <f t="shared" si="14"/>
        <v>0</v>
      </c>
      <c r="P60" s="102">
        <f t="shared" si="14"/>
        <v>0</v>
      </c>
      <c r="Q60" s="102">
        <f t="shared" si="1"/>
        <v>0</v>
      </c>
      <c r="R60" s="102">
        <f t="shared" si="2"/>
        <v>3050000</v>
      </c>
    </row>
    <row r="61" spans="1:18" ht="13.8">
      <c r="A61" s="103">
        <v>4251</v>
      </c>
      <c r="B61" s="104" t="s">
        <v>160</v>
      </c>
      <c r="C61" s="195">
        <v>1800000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02">
        <f t="shared" si="1"/>
        <v>0</v>
      </c>
      <c r="R61" s="102">
        <f t="shared" si="2"/>
        <v>1800000</v>
      </c>
    </row>
    <row r="62" spans="1:18" ht="13.8">
      <c r="A62" s="103">
        <v>4252</v>
      </c>
      <c r="B62" s="104" t="s">
        <v>161</v>
      </c>
      <c r="C62" s="195">
        <v>1250000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02">
        <f t="shared" si="1"/>
        <v>0</v>
      </c>
      <c r="R62" s="102">
        <f t="shared" si="2"/>
        <v>1250000</v>
      </c>
    </row>
    <row r="63" spans="1:18" ht="13.8">
      <c r="A63" s="106">
        <v>426</v>
      </c>
      <c r="B63" s="107" t="s">
        <v>162</v>
      </c>
      <c r="C63" s="102">
        <f>SUM(C64:C72)</f>
        <v>1140000</v>
      </c>
      <c r="D63" s="102">
        <f>SUM(D64:D72)</f>
        <v>10000</v>
      </c>
      <c r="E63" s="102"/>
      <c r="F63" s="102"/>
      <c r="G63" s="102"/>
      <c r="H63" s="102">
        <f>SUM(H64:H72)</f>
        <v>85000</v>
      </c>
      <c r="I63" s="102">
        <f t="shared" ref="I63:P63" si="15">SUM(I64:I72)</f>
        <v>0</v>
      </c>
      <c r="J63" s="102">
        <f t="shared" si="15"/>
        <v>0</v>
      </c>
      <c r="K63" s="102">
        <f t="shared" si="15"/>
        <v>0</v>
      </c>
      <c r="L63" s="102">
        <f t="shared" si="15"/>
        <v>0</v>
      </c>
      <c r="M63" s="102">
        <f t="shared" si="15"/>
        <v>0</v>
      </c>
      <c r="N63" s="102">
        <f t="shared" si="15"/>
        <v>0</v>
      </c>
      <c r="O63" s="102">
        <f t="shared" si="15"/>
        <v>0</v>
      </c>
      <c r="P63" s="102">
        <f t="shared" si="15"/>
        <v>0</v>
      </c>
      <c r="Q63" s="102">
        <f t="shared" si="1"/>
        <v>95000</v>
      </c>
      <c r="R63" s="102">
        <f t="shared" si="2"/>
        <v>1235000</v>
      </c>
    </row>
    <row r="64" spans="1:18" ht="13.8">
      <c r="A64" s="103">
        <v>4261</v>
      </c>
      <c r="B64" s="104" t="s">
        <v>163</v>
      </c>
      <c r="C64" s="195">
        <v>300000</v>
      </c>
      <c r="D64" s="195">
        <v>10000</v>
      </c>
      <c r="E64" s="195"/>
      <c r="F64" s="195"/>
      <c r="G64" s="195"/>
      <c r="H64" s="195">
        <v>10000</v>
      </c>
      <c r="I64" s="195"/>
      <c r="J64" s="195"/>
      <c r="K64" s="195"/>
      <c r="L64" s="195"/>
      <c r="M64" s="195"/>
      <c r="N64" s="195"/>
      <c r="O64" s="195"/>
      <c r="P64" s="195"/>
      <c r="Q64" s="102">
        <f t="shared" si="1"/>
        <v>20000</v>
      </c>
      <c r="R64" s="102">
        <f t="shared" si="2"/>
        <v>320000</v>
      </c>
    </row>
    <row r="65" spans="1:18" ht="13.8">
      <c r="A65" s="103">
        <v>4262</v>
      </c>
      <c r="B65" s="104" t="s">
        <v>164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02">
        <f t="shared" si="1"/>
        <v>0</v>
      </c>
      <c r="R65" s="102">
        <f t="shared" si="2"/>
        <v>0</v>
      </c>
    </row>
    <row r="66" spans="1:18" ht="13.8">
      <c r="A66" s="103">
        <v>4263</v>
      </c>
      <c r="B66" s="104" t="s">
        <v>165</v>
      </c>
      <c r="C66" s="195">
        <v>75000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02">
        <f t="shared" si="1"/>
        <v>0</v>
      </c>
      <c r="R66" s="102">
        <f t="shared" si="2"/>
        <v>75000</v>
      </c>
    </row>
    <row r="67" spans="1:18" ht="13.8">
      <c r="A67" s="103">
        <v>4264</v>
      </c>
      <c r="B67" s="104" t="s">
        <v>166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02">
        <f t="shared" si="1"/>
        <v>0</v>
      </c>
      <c r="R67" s="102">
        <f t="shared" si="2"/>
        <v>0</v>
      </c>
    </row>
    <row r="68" spans="1:18" ht="13.8">
      <c r="A68" s="103">
        <v>4265</v>
      </c>
      <c r="B68" s="104" t="s">
        <v>167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02">
        <f t="shared" si="1"/>
        <v>0</v>
      </c>
      <c r="R68" s="102">
        <f t="shared" si="2"/>
        <v>0</v>
      </c>
    </row>
    <row r="69" spans="1:18" ht="13.8">
      <c r="A69" s="103">
        <v>4266</v>
      </c>
      <c r="B69" s="104" t="s">
        <v>168</v>
      </c>
      <c r="C69" s="195">
        <v>200000</v>
      </c>
      <c r="D69" s="195"/>
      <c r="E69" s="195"/>
      <c r="F69" s="195"/>
      <c r="G69" s="195"/>
      <c r="H69" s="195">
        <v>25000</v>
      </c>
      <c r="I69" s="195"/>
      <c r="J69" s="195"/>
      <c r="K69" s="195"/>
      <c r="L69" s="195"/>
      <c r="M69" s="195"/>
      <c r="N69" s="195"/>
      <c r="O69" s="195"/>
      <c r="P69" s="195"/>
      <c r="Q69" s="102">
        <f t="shared" si="1"/>
        <v>25000</v>
      </c>
      <c r="R69" s="102">
        <f t="shared" si="2"/>
        <v>225000</v>
      </c>
    </row>
    <row r="70" spans="1:18" ht="13.8">
      <c r="A70" s="103">
        <v>4267</v>
      </c>
      <c r="B70" s="104" t="s">
        <v>169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02">
        <f t="shared" si="1"/>
        <v>0</v>
      </c>
      <c r="R70" s="102">
        <f t="shared" si="2"/>
        <v>0</v>
      </c>
    </row>
    <row r="71" spans="1:18" ht="13.8">
      <c r="A71" s="103">
        <v>4268</v>
      </c>
      <c r="B71" s="104" t="s">
        <v>170</v>
      </c>
      <c r="C71" s="195">
        <v>300000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02">
        <f t="shared" si="1"/>
        <v>0</v>
      </c>
      <c r="R71" s="102">
        <f t="shared" si="2"/>
        <v>300000</v>
      </c>
    </row>
    <row r="72" spans="1:18" ht="13.8">
      <c r="A72" s="103">
        <v>4269</v>
      </c>
      <c r="B72" s="104" t="s">
        <v>171</v>
      </c>
      <c r="C72" s="195">
        <v>265000</v>
      </c>
      <c r="D72" s="195"/>
      <c r="E72" s="195"/>
      <c r="F72" s="195"/>
      <c r="G72" s="195"/>
      <c r="H72" s="195">
        <v>50000</v>
      </c>
      <c r="I72" s="195"/>
      <c r="J72" s="195"/>
      <c r="K72" s="195"/>
      <c r="L72" s="195"/>
      <c r="M72" s="195"/>
      <c r="N72" s="195"/>
      <c r="O72" s="195"/>
      <c r="P72" s="195"/>
      <c r="Q72" s="102">
        <f t="shared" si="1"/>
        <v>50000</v>
      </c>
      <c r="R72" s="102">
        <f t="shared" si="2"/>
        <v>315000</v>
      </c>
    </row>
    <row r="73" spans="1:18" ht="13.8">
      <c r="A73" s="106">
        <v>431</v>
      </c>
      <c r="B73" s="107" t="s">
        <v>172</v>
      </c>
      <c r="C73" s="102"/>
      <c r="D73" s="102"/>
      <c r="E73" s="102"/>
      <c r="F73" s="102"/>
      <c r="G73" s="102"/>
      <c r="H73" s="102"/>
      <c r="I73" s="102">
        <f t="shared" ref="I73:P73" si="16">SUM(I74:I76)</f>
        <v>0</v>
      </c>
      <c r="J73" s="102">
        <f t="shared" si="16"/>
        <v>0</v>
      </c>
      <c r="K73" s="102">
        <f t="shared" si="16"/>
        <v>0</v>
      </c>
      <c r="L73" s="102">
        <f t="shared" si="16"/>
        <v>0</v>
      </c>
      <c r="M73" s="102">
        <f t="shared" si="16"/>
        <v>0</v>
      </c>
      <c r="N73" s="102">
        <f t="shared" si="16"/>
        <v>0</v>
      </c>
      <c r="O73" s="102">
        <f t="shared" si="16"/>
        <v>0</v>
      </c>
      <c r="P73" s="102">
        <f t="shared" si="16"/>
        <v>0</v>
      </c>
      <c r="Q73" s="102">
        <f t="shared" ref="Q73:Q139" si="17">SUM(D73:P73)</f>
        <v>0</v>
      </c>
      <c r="R73" s="102">
        <f t="shared" ref="R73:R139" si="18">SUM(C73:P73)</f>
        <v>0</v>
      </c>
    </row>
    <row r="74" spans="1:18" ht="13.8">
      <c r="A74" s="103">
        <v>4311</v>
      </c>
      <c r="B74" s="104" t="s">
        <v>173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02">
        <f t="shared" si="17"/>
        <v>0</v>
      </c>
      <c r="R74" s="102">
        <f t="shared" si="18"/>
        <v>0</v>
      </c>
    </row>
    <row r="75" spans="1:18" ht="13.8">
      <c r="A75" s="103">
        <v>4312</v>
      </c>
      <c r="B75" s="104" t="s">
        <v>174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02">
        <f t="shared" si="17"/>
        <v>0</v>
      </c>
      <c r="R75" s="102">
        <f t="shared" si="18"/>
        <v>0</v>
      </c>
    </row>
    <row r="76" spans="1:18" ht="13.8">
      <c r="A76" s="103">
        <v>4313</v>
      </c>
      <c r="B76" s="104" t="s">
        <v>175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02">
        <f t="shared" si="17"/>
        <v>0</v>
      </c>
      <c r="R76" s="102">
        <f t="shared" si="18"/>
        <v>0</v>
      </c>
    </row>
    <row r="77" spans="1:18" ht="13.8">
      <c r="A77" s="106">
        <v>432</v>
      </c>
      <c r="B77" s="107" t="s">
        <v>176</v>
      </c>
      <c r="C77" s="102"/>
      <c r="D77" s="102"/>
      <c r="E77" s="102"/>
      <c r="F77" s="102"/>
      <c r="G77" s="102"/>
      <c r="H77" s="102"/>
      <c r="I77" s="102">
        <f t="shared" ref="I77:P77" si="19">+I78</f>
        <v>0</v>
      </c>
      <c r="J77" s="102">
        <f t="shared" si="19"/>
        <v>0</v>
      </c>
      <c r="K77" s="102">
        <f t="shared" si="19"/>
        <v>0</v>
      </c>
      <c r="L77" s="102">
        <f t="shared" si="19"/>
        <v>0</v>
      </c>
      <c r="M77" s="102">
        <f t="shared" si="19"/>
        <v>0</v>
      </c>
      <c r="N77" s="102">
        <f t="shared" si="19"/>
        <v>0</v>
      </c>
      <c r="O77" s="102">
        <f t="shared" si="19"/>
        <v>0</v>
      </c>
      <c r="P77" s="102">
        <f t="shared" si="19"/>
        <v>0</v>
      </c>
      <c r="Q77" s="102">
        <f t="shared" si="17"/>
        <v>0</v>
      </c>
      <c r="R77" s="102">
        <f t="shared" si="18"/>
        <v>0</v>
      </c>
    </row>
    <row r="78" spans="1:18" ht="13.8">
      <c r="A78" s="103">
        <v>4321</v>
      </c>
      <c r="B78" s="104" t="s">
        <v>176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02">
        <f t="shared" si="17"/>
        <v>0</v>
      </c>
      <c r="R78" s="102">
        <f t="shared" si="18"/>
        <v>0</v>
      </c>
    </row>
    <row r="79" spans="1:18" ht="13.8">
      <c r="A79" s="106">
        <v>433</v>
      </c>
      <c r="B79" s="107" t="s">
        <v>177</v>
      </c>
      <c r="C79" s="102"/>
      <c r="D79" s="102"/>
      <c r="E79" s="102"/>
      <c r="F79" s="102"/>
      <c r="G79" s="102"/>
      <c r="H79" s="102"/>
      <c r="I79" s="102">
        <f t="shared" ref="I79:P79" si="20">I80</f>
        <v>0</v>
      </c>
      <c r="J79" s="102">
        <f t="shared" si="20"/>
        <v>0</v>
      </c>
      <c r="K79" s="102">
        <f t="shared" si="20"/>
        <v>0</v>
      </c>
      <c r="L79" s="102">
        <f t="shared" si="20"/>
        <v>0</v>
      </c>
      <c r="M79" s="102">
        <f t="shared" si="20"/>
        <v>0</v>
      </c>
      <c r="N79" s="102">
        <f t="shared" si="20"/>
        <v>0</v>
      </c>
      <c r="O79" s="102">
        <f t="shared" si="20"/>
        <v>0</v>
      </c>
      <c r="P79" s="102">
        <f t="shared" si="20"/>
        <v>0</v>
      </c>
      <c r="Q79" s="102">
        <f t="shared" si="17"/>
        <v>0</v>
      </c>
      <c r="R79" s="102">
        <f t="shared" si="18"/>
        <v>0</v>
      </c>
    </row>
    <row r="80" spans="1:18" ht="13.8">
      <c r="A80" s="103">
        <v>4331</v>
      </c>
      <c r="B80" s="104" t="s">
        <v>177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02">
        <f t="shared" si="17"/>
        <v>0</v>
      </c>
      <c r="R80" s="102">
        <f t="shared" si="18"/>
        <v>0</v>
      </c>
    </row>
    <row r="81" spans="1:18" ht="13.8">
      <c r="A81" s="106">
        <v>434</v>
      </c>
      <c r="B81" s="107" t="s">
        <v>178</v>
      </c>
      <c r="C81" s="102"/>
      <c r="D81" s="102"/>
      <c r="E81" s="102"/>
      <c r="F81" s="102"/>
      <c r="G81" s="102"/>
      <c r="H81" s="102"/>
      <c r="I81" s="102">
        <f t="shared" ref="I81:P81" si="21">SUM(I82:I84)</f>
        <v>0</v>
      </c>
      <c r="J81" s="102">
        <f t="shared" si="21"/>
        <v>0</v>
      </c>
      <c r="K81" s="102">
        <f t="shared" si="21"/>
        <v>0</v>
      </c>
      <c r="L81" s="102">
        <f t="shared" si="21"/>
        <v>0</v>
      </c>
      <c r="M81" s="102">
        <f t="shared" si="21"/>
        <v>0</v>
      </c>
      <c r="N81" s="102">
        <f t="shared" si="21"/>
        <v>0</v>
      </c>
      <c r="O81" s="102">
        <f t="shared" si="21"/>
        <v>0</v>
      </c>
      <c r="P81" s="102">
        <f t="shared" si="21"/>
        <v>0</v>
      </c>
      <c r="Q81" s="102">
        <f t="shared" si="17"/>
        <v>0</v>
      </c>
      <c r="R81" s="102">
        <f t="shared" si="18"/>
        <v>0</v>
      </c>
    </row>
    <row r="82" spans="1:18" ht="13.8">
      <c r="A82" s="103">
        <v>4341</v>
      </c>
      <c r="B82" s="104" t="s">
        <v>179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02">
        <f t="shared" si="17"/>
        <v>0</v>
      </c>
      <c r="R82" s="102">
        <f t="shared" si="18"/>
        <v>0</v>
      </c>
    </row>
    <row r="83" spans="1:18" ht="13.8">
      <c r="A83" s="103">
        <v>4342</v>
      </c>
      <c r="B83" s="104" t="s">
        <v>180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02">
        <f t="shared" si="17"/>
        <v>0</v>
      </c>
      <c r="R83" s="102">
        <f t="shared" si="18"/>
        <v>0</v>
      </c>
    </row>
    <row r="84" spans="1:18" ht="13.8">
      <c r="A84" s="103">
        <v>4343</v>
      </c>
      <c r="B84" s="104" t="s">
        <v>181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02">
        <f t="shared" si="17"/>
        <v>0</v>
      </c>
      <c r="R84" s="102">
        <f t="shared" si="18"/>
        <v>0</v>
      </c>
    </row>
    <row r="85" spans="1:18" ht="13.8">
      <c r="A85" s="106">
        <v>435</v>
      </c>
      <c r="B85" s="107" t="s">
        <v>182</v>
      </c>
      <c r="C85" s="102"/>
      <c r="D85" s="102"/>
      <c r="E85" s="102"/>
      <c r="F85" s="102"/>
      <c r="G85" s="102"/>
      <c r="H85" s="102"/>
      <c r="I85" s="102">
        <f t="shared" ref="I85:P85" si="22">+I86</f>
        <v>0</v>
      </c>
      <c r="J85" s="102">
        <f t="shared" si="22"/>
        <v>0</v>
      </c>
      <c r="K85" s="102">
        <f t="shared" si="22"/>
        <v>0</v>
      </c>
      <c r="L85" s="102">
        <f t="shared" si="22"/>
        <v>0</v>
      </c>
      <c r="M85" s="102">
        <f t="shared" si="22"/>
        <v>0</v>
      </c>
      <c r="N85" s="102">
        <f t="shared" si="22"/>
        <v>0</v>
      </c>
      <c r="O85" s="102">
        <f t="shared" si="22"/>
        <v>0</v>
      </c>
      <c r="P85" s="102">
        <f t="shared" si="22"/>
        <v>0</v>
      </c>
      <c r="Q85" s="102">
        <f t="shared" si="17"/>
        <v>0</v>
      </c>
      <c r="R85" s="102">
        <f t="shared" si="18"/>
        <v>0</v>
      </c>
    </row>
    <row r="86" spans="1:18" ht="13.8">
      <c r="A86" s="103">
        <v>4351</v>
      </c>
      <c r="B86" s="104" t="s">
        <v>182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02">
        <f t="shared" si="17"/>
        <v>0</v>
      </c>
      <c r="R86" s="102">
        <f t="shared" si="18"/>
        <v>0</v>
      </c>
    </row>
    <row r="87" spans="1:18" ht="13.8">
      <c r="A87" s="106">
        <v>441</v>
      </c>
      <c r="B87" s="107" t="s">
        <v>183</v>
      </c>
      <c r="C87" s="102"/>
      <c r="D87" s="102"/>
      <c r="E87" s="102"/>
      <c r="F87" s="102"/>
      <c r="G87" s="102"/>
      <c r="H87" s="102"/>
      <c r="I87" s="102">
        <f t="shared" ref="I87:P87" si="23">SUM(I88:I96)</f>
        <v>0</v>
      </c>
      <c r="J87" s="102">
        <f t="shared" si="23"/>
        <v>0</v>
      </c>
      <c r="K87" s="102">
        <f t="shared" si="23"/>
        <v>0</v>
      </c>
      <c r="L87" s="102">
        <f t="shared" si="23"/>
        <v>0</v>
      </c>
      <c r="M87" s="102">
        <f t="shared" si="23"/>
        <v>0</v>
      </c>
      <c r="N87" s="102">
        <f t="shared" si="23"/>
        <v>0</v>
      </c>
      <c r="O87" s="102">
        <f t="shared" si="23"/>
        <v>0</v>
      </c>
      <c r="P87" s="102">
        <f t="shared" si="23"/>
        <v>0</v>
      </c>
      <c r="Q87" s="102">
        <f t="shared" si="17"/>
        <v>0</v>
      </c>
      <c r="R87" s="102">
        <f t="shared" si="18"/>
        <v>0</v>
      </c>
    </row>
    <row r="88" spans="1:18" ht="13.8">
      <c r="A88" s="103">
        <v>4411</v>
      </c>
      <c r="B88" s="104" t="s">
        <v>184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02">
        <f t="shared" si="17"/>
        <v>0</v>
      </c>
      <c r="R88" s="102">
        <f t="shared" si="18"/>
        <v>0</v>
      </c>
    </row>
    <row r="89" spans="1:18" ht="13.8">
      <c r="A89" s="103">
        <v>4412</v>
      </c>
      <c r="B89" s="104" t="s">
        <v>185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02">
        <f t="shared" si="17"/>
        <v>0</v>
      </c>
      <c r="R89" s="102">
        <f t="shared" si="18"/>
        <v>0</v>
      </c>
    </row>
    <row r="90" spans="1:18" ht="27.6">
      <c r="A90" s="103">
        <v>4413</v>
      </c>
      <c r="B90" s="104" t="s">
        <v>186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02">
        <f t="shared" si="17"/>
        <v>0</v>
      </c>
      <c r="R90" s="102">
        <f t="shared" si="18"/>
        <v>0</v>
      </c>
    </row>
    <row r="91" spans="1:18" ht="13.8">
      <c r="A91" s="103">
        <v>4414</v>
      </c>
      <c r="B91" s="104" t="s">
        <v>187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02">
        <f t="shared" si="17"/>
        <v>0</v>
      </c>
      <c r="R91" s="102">
        <f t="shared" si="18"/>
        <v>0</v>
      </c>
    </row>
    <row r="92" spans="1:18" ht="13.8">
      <c r="A92" s="103">
        <v>4415</v>
      </c>
      <c r="B92" s="104" t="s">
        <v>188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02">
        <f t="shared" si="17"/>
        <v>0</v>
      </c>
      <c r="R92" s="102">
        <f t="shared" si="18"/>
        <v>0</v>
      </c>
    </row>
    <row r="93" spans="1:18" ht="13.8">
      <c r="A93" s="103">
        <v>4416</v>
      </c>
      <c r="B93" s="104" t="s">
        <v>189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02">
        <f t="shared" si="17"/>
        <v>0</v>
      </c>
      <c r="R93" s="102">
        <f t="shared" si="18"/>
        <v>0</v>
      </c>
    </row>
    <row r="94" spans="1:18" ht="13.8">
      <c r="A94" s="103">
        <v>4417</v>
      </c>
      <c r="B94" s="104" t="s">
        <v>190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02">
        <f t="shared" si="17"/>
        <v>0</v>
      </c>
      <c r="R94" s="102">
        <f t="shared" si="18"/>
        <v>0</v>
      </c>
    </row>
    <row r="95" spans="1:18" ht="13.8">
      <c r="A95" s="103">
        <v>4418</v>
      </c>
      <c r="B95" s="104" t="s">
        <v>191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02">
        <f t="shared" si="17"/>
        <v>0</v>
      </c>
      <c r="R95" s="102">
        <f t="shared" si="18"/>
        <v>0</v>
      </c>
    </row>
    <row r="96" spans="1:18" ht="13.8">
      <c r="A96" s="103">
        <v>4419</v>
      </c>
      <c r="B96" s="104" t="s">
        <v>192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02">
        <f t="shared" si="17"/>
        <v>0</v>
      </c>
      <c r="R96" s="102">
        <f t="shared" si="18"/>
        <v>0</v>
      </c>
    </row>
    <row r="97" spans="1:18" ht="13.8">
      <c r="A97" s="106">
        <v>442</v>
      </c>
      <c r="B97" s="107" t="s">
        <v>193</v>
      </c>
      <c r="C97" s="102"/>
      <c r="D97" s="102"/>
      <c r="E97" s="102"/>
      <c r="F97" s="102"/>
      <c r="G97" s="102"/>
      <c r="H97" s="102"/>
      <c r="I97" s="102">
        <f t="shared" ref="I97:P97" si="24">SUM(I98:I103)</f>
        <v>0</v>
      </c>
      <c r="J97" s="102">
        <f t="shared" si="24"/>
        <v>0</v>
      </c>
      <c r="K97" s="102">
        <f t="shared" si="24"/>
        <v>0</v>
      </c>
      <c r="L97" s="102">
        <f t="shared" si="24"/>
        <v>0</v>
      </c>
      <c r="M97" s="102">
        <f t="shared" si="24"/>
        <v>0</v>
      </c>
      <c r="N97" s="102">
        <f t="shared" si="24"/>
        <v>0</v>
      </c>
      <c r="O97" s="102">
        <f t="shared" si="24"/>
        <v>0</v>
      </c>
      <c r="P97" s="102">
        <f t="shared" si="24"/>
        <v>0</v>
      </c>
      <c r="Q97" s="102">
        <f t="shared" si="17"/>
        <v>0</v>
      </c>
      <c r="R97" s="102">
        <f t="shared" si="18"/>
        <v>0</v>
      </c>
    </row>
    <row r="98" spans="1:18" ht="13.8">
      <c r="A98" s="103">
        <v>4421</v>
      </c>
      <c r="B98" s="104" t="s">
        <v>194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02">
        <f t="shared" si="17"/>
        <v>0</v>
      </c>
      <c r="R98" s="102">
        <f t="shared" si="18"/>
        <v>0</v>
      </c>
    </row>
    <row r="99" spans="1:18" ht="13.8">
      <c r="A99" s="103">
        <v>4422</v>
      </c>
      <c r="B99" s="104" t="s">
        <v>195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02">
        <f t="shared" si="17"/>
        <v>0</v>
      </c>
      <c r="R99" s="102">
        <f t="shared" si="18"/>
        <v>0</v>
      </c>
    </row>
    <row r="100" spans="1:18" ht="13.8">
      <c r="A100" s="103">
        <v>4423</v>
      </c>
      <c r="B100" s="104" t="s">
        <v>196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02">
        <f t="shared" si="17"/>
        <v>0</v>
      </c>
      <c r="R100" s="102">
        <f t="shared" si="18"/>
        <v>0</v>
      </c>
    </row>
    <row r="101" spans="1:18" ht="13.8">
      <c r="A101" s="103">
        <v>4424</v>
      </c>
      <c r="B101" s="104" t="s">
        <v>197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02">
        <f t="shared" si="17"/>
        <v>0</v>
      </c>
      <c r="R101" s="102">
        <f t="shared" si="18"/>
        <v>0</v>
      </c>
    </row>
    <row r="102" spans="1:18" ht="13.8">
      <c r="A102" s="103">
        <v>4425</v>
      </c>
      <c r="B102" s="104" t="s">
        <v>198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02">
        <f t="shared" si="17"/>
        <v>0</v>
      </c>
      <c r="R102" s="102">
        <f t="shared" si="18"/>
        <v>0</v>
      </c>
    </row>
    <row r="103" spans="1:18" ht="13.8">
      <c r="A103" s="103">
        <v>4426</v>
      </c>
      <c r="B103" s="104" t="s">
        <v>199</v>
      </c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02">
        <f t="shared" si="17"/>
        <v>0</v>
      </c>
      <c r="R103" s="102">
        <f t="shared" si="18"/>
        <v>0</v>
      </c>
    </row>
    <row r="104" spans="1:18" ht="13.8">
      <c r="A104" s="106">
        <v>443</v>
      </c>
      <c r="B104" s="107" t="s">
        <v>200</v>
      </c>
      <c r="C104" s="102"/>
      <c r="D104" s="102"/>
      <c r="E104" s="102"/>
      <c r="F104" s="102"/>
      <c r="G104" s="102"/>
      <c r="H104" s="102"/>
      <c r="I104" s="102">
        <f t="shared" ref="I104:P104" si="25">I105</f>
        <v>0</v>
      </c>
      <c r="J104" s="102">
        <f t="shared" si="25"/>
        <v>0</v>
      </c>
      <c r="K104" s="102">
        <f t="shared" si="25"/>
        <v>0</v>
      </c>
      <c r="L104" s="102">
        <f t="shared" si="25"/>
        <v>0</v>
      </c>
      <c r="M104" s="102">
        <f t="shared" si="25"/>
        <v>0</v>
      </c>
      <c r="N104" s="102">
        <f t="shared" si="25"/>
        <v>0</v>
      </c>
      <c r="O104" s="102">
        <f t="shared" si="25"/>
        <v>0</v>
      </c>
      <c r="P104" s="102">
        <f t="shared" si="25"/>
        <v>0</v>
      </c>
      <c r="Q104" s="102">
        <f t="shared" si="17"/>
        <v>0</v>
      </c>
      <c r="R104" s="102">
        <f t="shared" si="18"/>
        <v>0</v>
      </c>
    </row>
    <row r="105" spans="1:18" ht="13.8">
      <c r="A105" s="103">
        <v>4431</v>
      </c>
      <c r="B105" s="104" t="s">
        <v>200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02">
        <f t="shared" si="17"/>
        <v>0</v>
      </c>
      <c r="R105" s="102">
        <f t="shared" si="18"/>
        <v>0</v>
      </c>
    </row>
    <row r="106" spans="1:18" ht="13.8">
      <c r="A106" s="106">
        <v>444</v>
      </c>
      <c r="B106" s="107" t="s">
        <v>201</v>
      </c>
      <c r="C106" s="102">
        <f>SUM(C107:C109)</f>
        <v>10000</v>
      </c>
      <c r="D106" s="102">
        <f>SUM(D107:D109)</f>
        <v>5000</v>
      </c>
      <c r="E106" s="102"/>
      <c r="F106" s="102"/>
      <c r="G106" s="102"/>
      <c r="H106" s="102"/>
      <c r="I106" s="102">
        <f t="shared" ref="I106:P106" si="26">SUM(I107:I109)</f>
        <v>0</v>
      </c>
      <c r="J106" s="102">
        <f t="shared" si="26"/>
        <v>0</v>
      </c>
      <c r="K106" s="102">
        <f t="shared" si="26"/>
        <v>0</v>
      </c>
      <c r="L106" s="102">
        <f t="shared" si="26"/>
        <v>0</v>
      </c>
      <c r="M106" s="102">
        <f t="shared" si="26"/>
        <v>0</v>
      </c>
      <c r="N106" s="102">
        <f t="shared" si="26"/>
        <v>0</v>
      </c>
      <c r="O106" s="102">
        <f t="shared" si="26"/>
        <v>0</v>
      </c>
      <c r="P106" s="102">
        <f t="shared" si="26"/>
        <v>0</v>
      </c>
      <c r="Q106" s="102">
        <f t="shared" si="17"/>
        <v>5000</v>
      </c>
      <c r="R106" s="102">
        <f t="shared" si="18"/>
        <v>15000</v>
      </c>
    </row>
    <row r="107" spans="1:18" ht="13.8">
      <c r="A107" s="103">
        <v>4441</v>
      </c>
      <c r="B107" s="104" t="s">
        <v>202</v>
      </c>
      <c r="C107" s="195">
        <v>10000</v>
      </c>
      <c r="D107" s="195">
        <v>5000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02">
        <f t="shared" si="17"/>
        <v>5000</v>
      </c>
      <c r="R107" s="102">
        <f t="shared" si="18"/>
        <v>15000</v>
      </c>
    </row>
    <row r="108" spans="1:18" ht="13.8">
      <c r="A108" s="103">
        <v>4442</v>
      </c>
      <c r="B108" s="104" t="s">
        <v>203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02">
        <f t="shared" si="17"/>
        <v>0</v>
      </c>
      <c r="R108" s="102">
        <f t="shared" si="18"/>
        <v>0</v>
      </c>
    </row>
    <row r="109" spans="1:18" ht="13.8">
      <c r="A109" s="103">
        <v>4443</v>
      </c>
      <c r="B109" s="104" t="s">
        <v>204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02">
        <f t="shared" si="17"/>
        <v>0</v>
      </c>
      <c r="R109" s="102">
        <f t="shared" si="18"/>
        <v>0</v>
      </c>
    </row>
    <row r="110" spans="1:18" ht="27.6">
      <c r="A110" s="106">
        <v>451</v>
      </c>
      <c r="B110" s="107" t="s">
        <v>205</v>
      </c>
      <c r="C110" s="102"/>
      <c r="D110" s="102"/>
      <c r="E110" s="102"/>
      <c r="F110" s="102"/>
      <c r="G110" s="102"/>
      <c r="H110" s="102"/>
      <c r="I110" s="102">
        <f t="shared" ref="I110:P110" si="27">SUM(I111:I112)</f>
        <v>0</v>
      </c>
      <c r="J110" s="102">
        <f t="shared" si="27"/>
        <v>0</v>
      </c>
      <c r="K110" s="102">
        <f t="shared" si="27"/>
        <v>0</v>
      </c>
      <c r="L110" s="102">
        <f t="shared" si="27"/>
        <v>0</v>
      </c>
      <c r="M110" s="102">
        <f t="shared" si="27"/>
        <v>0</v>
      </c>
      <c r="N110" s="102">
        <f t="shared" si="27"/>
        <v>0</v>
      </c>
      <c r="O110" s="102">
        <f t="shared" si="27"/>
        <v>0</v>
      </c>
      <c r="P110" s="102">
        <f t="shared" si="27"/>
        <v>0</v>
      </c>
      <c r="Q110" s="102">
        <f t="shared" si="17"/>
        <v>0</v>
      </c>
      <c r="R110" s="102">
        <f t="shared" si="18"/>
        <v>0</v>
      </c>
    </row>
    <row r="111" spans="1:18" ht="27.6">
      <c r="A111" s="103">
        <v>4511</v>
      </c>
      <c r="B111" s="104" t="s">
        <v>206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02">
        <f t="shared" si="17"/>
        <v>0</v>
      </c>
      <c r="R111" s="102">
        <f t="shared" si="18"/>
        <v>0</v>
      </c>
    </row>
    <row r="112" spans="1:18" ht="27.6">
      <c r="A112" s="103">
        <v>4512</v>
      </c>
      <c r="B112" s="104" t="s">
        <v>207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02">
        <f t="shared" si="17"/>
        <v>0</v>
      </c>
      <c r="R112" s="102">
        <f t="shared" si="18"/>
        <v>0</v>
      </c>
    </row>
    <row r="113" spans="1:18" ht="13.8">
      <c r="A113" s="106">
        <v>452</v>
      </c>
      <c r="B113" s="107" t="s">
        <v>208</v>
      </c>
      <c r="C113" s="102"/>
      <c r="D113" s="102"/>
      <c r="E113" s="102"/>
      <c r="F113" s="102"/>
      <c r="G113" s="102"/>
      <c r="H113" s="102"/>
      <c r="I113" s="102">
        <f t="shared" ref="I113:P113" si="28">SUM(I114:I115)</f>
        <v>0</v>
      </c>
      <c r="J113" s="102">
        <f t="shared" si="28"/>
        <v>0</v>
      </c>
      <c r="K113" s="102">
        <f t="shared" si="28"/>
        <v>0</v>
      </c>
      <c r="L113" s="102">
        <f t="shared" si="28"/>
        <v>0</v>
      </c>
      <c r="M113" s="102">
        <f t="shared" si="28"/>
        <v>0</v>
      </c>
      <c r="N113" s="102">
        <f t="shared" si="28"/>
        <v>0</v>
      </c>
      <c r="O113" s="102">
        <f t="shared" si="28"/>
        <v>0</v>
      </c>
      <c r="P113" s="102">
        <f t="shared" si="28"/>
        <v>0</v>
      </c>
      <c r="Q113" s="102">
        <f t="shared" si="17"/>
        <v>0</v>
      </c>
      <c r="R113" s="102">
        <f t="shared" si="18"/>
        <v>0</v>
      </c>
    </row>
    <row r="114" spans="1:18" ht="27.6">
      <c r="A114" s="103">
        <v>4521</v>
      </c>
      <c r="B114" s="104" t="s">
        <v>209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02">
        <f t="shared" si="17"/>
        <v>0</v>
      </c>
      <c r="R114" s="102">
        <f t="shared" si="18"/>
        <v>0</v>
      </c>
    </row>
    <row r="115" spans="1:18" ht="27.6">
      <c r="A115" s="103">
        <v>4522</v>
      </c>
      <c r="B115" s="104" t="s">
        <v>210</v>
      </c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02">
        <f t="shared" si="17"/>
        <v>0</v>
      </c>
      <c r="R115" s="102">
        <f t="shared" si="18"/>
        <v>0</v>
      </c>
    </row>
    <row r="116" spans="1:18" ht="13.8">
      <c r="A116" s="106">
        <v>453</v>
      </c>
      <c r="B116" s="107" t="s">
        <v>211</v>
      </c>
      <c r="C116" s="102"/>
      <c r="D116" s="102"/>
      <c r="E116" s="102"/>
      <c r="F116" s="102"/>
      <c r="G116" s="102"/>
      <c r="H116" s="102"/>
      <c r="I116" s="102">
        <f t="shared" ref="I116:P116" si="29">SUM(I117:I118)</f>
        <v>0</v>
      </c>
      <c r="J116" s="102">
        <f t="shared" si="29"/>
        <v>0</v>
      </c>
      <c r="K116" s="102">
        <f t="shared" si="29"/>
        <v>0</v>
      </c>
      <c r="L116" s="102">
        <f t="shared" si="29"/>
        <v>0</v>
      </c>
      <c r="M116" s="102">
        <f t="shared" si="29"/>
        <v>0</v>
      </c>
      <c r="N116" s="102">
        <f t="shared" si="29"/>
        <v>0</v>
      </c>
      <c r="O116" s="102">
        <f t="shared" si="29"/>
        <v>0</v>
      </c>
      <c r="P116" s="102">
        <f t="shared" si="29"/>
        <v>0</v>
      </c>
      <c r="Q116" s="102">
        <f t="shared" si="17"/>
        <v>0</v>
      </c>
      <c r="R116" s="102">
        <f t="shared" si="18"/>
        <v>0</v>
      </c>
    </row>
    <row r="117" spans="1:18" ht="13.8">
      <c r="A117" s="103">
        <v>4531</v>
      </c>
      <c r="B117" s="104" t="s">
        <v>212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02">
        <f t="shared" si="17"/>
        <v>0</v>
      </c>
      <c r="R117" s="102">
        <f t="shared" si="18"/>
        <v>0</v>
      </c>
    </row>
    <row r="118" spans="1:18" ht="27.6">
      <c r="A118" s="103">
        <v>4532</v>
      </c>
      <c r="B118" s="104" t="s">
        <v>213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02">
        <f t="shared" si="17"/>
        <v>0</v>
      </c>
      <c r="R118" s="102">
        <f t="shared" si="18"/>
        <v>0</v>
      </c>
    </row>
    <row r="119" spans="1:18" ht="13.8">
      <c r="A119" s="106">
        <v>454</v>
      </c>
      <c r="B119" s="107" t="s">
        <v>214</v>
      </c>
      <c r="C119" s="102"/>
      <c r="D119" s="102"/>
      <c r="E119" s="102"/>
      <c r="F119" s="102"/>
      <c r="G119" s="102"/>
      <c r="H119" s="102"/>
      <c r="I119" s="102">
        <f t="shared" ref="I119:P119" si="30">SUM(I120:I121)</f>
        <v>0</v>
      </c>
      <c r="J119" s="102">
        <f t="shared" si="30"/>
        <v>0</v>
      </c>
      <c r="K119" s="102">
        <f t="shared" si="30"/>
        <v>0</v>
      </c>
      <c r="L119" s="102">
        <f t="shared" si="30"/>
        <v>0</v>
      </c>
      <c r="M119" s="102">
        <f t="shared" si="30"/>
        <v>0</v>
      </c>
      <c r="N119" s="102">
        <f t="shared" si="30"/>
        <v>0</v>
      </c>
      <c r="O119" s="102">
        <f t="shared" si="30"/>
        <v>0</v>
      </c>
      <c r="P119" s="102">
        <f t="shared" si="30"/>
        <v>0</v>
      </c>
      <c r="Q119" s="102">
        <f t="shared" si="17"/>
        <v>0</v>
      </c>
      <c r="R119" s="102">
        <f t="shared" si="18"/>
        <v>0</v>
      </c>
    </row>
    <row r="120" spans="1:18" ht="13.8">
      <c r="A120" s="103">
        <v>4541</v>
      </c>
      <c r="B120" s="104" t="s">
        <v>215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02">
        <f t="shared" si="17"/>
        <v>0</v>
      </c>
      <c r="R120" s="102">
        <f t="shared" si="18"/>
        <v>0</v>
      </c>
    </row>
    <row r="121" spans="1:18" ht="13.8">
      <c r="A121" s="103">
        <v>4542</v>
      </c>
      <c r="B121" s="104" t="s">
        <v>216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02">
        <f t="shared" si="17"/>
        <v>0</v>
      </c>
      <c r="R121" s="102">
        <f t="shared" si="18"/>
        <v>0</v>
      </c>
    </row>
    <row r="122" spans="1:18" ht="13.8">
      <c r="A122" s="106">
        <v>461</v>
      </c>
      <c r="B122" s="107" t="s">
        <v>217</v>
      </c>
      <c r="C122" s="102"/>
      <c r="D122" s="102"/>
      <c r="E122" s="102"/>
      <c r="F122" s="102"/>
      <c r="G122" s="102"/>
      <c r="H122" s="102"/>
      <c r="I122" s="102">
        <f t="shared" ref="I122:P122" si="31">SUM(I123:I124)</f>
        <v>0</v>
      </c>
      <c r="J122" s="102">
        <f t="shared" si="31"/>
        <v>0</v>
      </c>
      <c r="K122" s="102">
        <f t="shared" si="31"/>
        <v>0</v>
      </c>
      <c r="L122" s="102">
        <f t="shared" si="31"/>
        <v>0</v>
      </c>
      <c r="M122" s="102">
        <f t="shared" si="31"/>
        <v>0</v>
      </c>
      <c r="N122" s="102">
        <f t="shared" si="31"/>
        <v>0</v>
      </c>
      <c r="O122" s="102">
        <f t="shared" si="31"/>
        <v>0</v>
      </c>
      <c r="P122" s="102">
        <f t="shared" si="31"/>
        <v>0</v>
      </c>
      <c r="Q122" s="102">
        <f t="shared" si="17"/>
        <v>0</v>
      </c>
      <c r="R122" s="102">
        <f t="shared" si="18"/>
        <v>0</v>
      </c>
    </row>
    <row r="123" spans="1:18" ht="13.8">
      <c r="A123" s="103">
        <v>4611</v>
      </c>
      <c r="B123" s="104" t="s">
        <v>218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02">
        <f t="shared" si="17"/>
        <v>0</v>
      </c>
      <c r="R123" s="102">
        <f t="shared" si="18"/>
        <v>0</v>
      </c>
    </row>
    <row r="124" spans="1:18" ht="13.8">
      <c r="A124" s="103">
        <v>4612</v>
      </c>
      <c r="B124" s="104" t="s">
        <v>219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02">
        <f t="shared" si="17"/>
        <v>0</v>
      </c>
      <c r="R124" s="102">
        <f t="shared" si="18"/>
        <v>0</v>
      </c>
    </row>
    <row r="125" spans="1:18" ht="13.8">
      <c r="A125" s="106">
        <v>462</v>
      </c>
      <c r="B125" s="107" t="s">
        <v>220</v>
      </c>
      <c r="C125" s="102"/>
      <c r="D125" s="102"/>
      <c r="E125" s="102"/>
      <c r="F125" s="102"/>
      <c r="G125" s="102"/>
      <c r="H125" s="102"/>
      <c r="I125" s="102">
        <f t="shared" ref="I125:P125" si="32">SUM(I126:I127)</f>
        <v>0</v>
      </c>
      <c r="J125" s="102">
        <f t="shared" si="32"/>
        <v>0</v>
      </c>
      <c r="K125" s="102">
        <f t="shared" si="32"/>
        <v>0</v>
      </c>
      <c r="L125" s="102">
        <f t="shared" si="32"/>
        <v>0</v>
      </c>
      <c r="M125" s="102">
        <f t="shared" si="32"/>
        <v>0</v>
      </c>
      <c r="N125" s="102">
        <f t="shared" si="32"/>
        <v>0</v>
      </c>
      <c r="O125" s="102">
        <f t="shared" si="32"/>
        <v>0</v>
      </c>
      <c r="P125" s="102">
        <f t="shared" si="32"/>
        <v>0</v>
      </c>
      <c r="Q125" s="102">
        <f t="shared" si="17"/>
        <v>0</v>
      </c>
      <c r="R125" s="102">
        <f t="shared" si="18"/>
        <v>0</v>
      </c>
    </row>
    <row r="126" spans="1:18" ht="13.8">
      <c r="A126" s="103">
        <v>4621</v>
      </c>
      <c r="B126" s="104" t="s">
        <v>221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02">
        <f t="shared" si="17"/>
        <v>0</v>
      </c>
      <c r="R126" s="102">
        <f t="shared" si="18"/>
        <v>0</v>
      </c>
    </row>
    <row r="127" spans="1:18" ht="13.8">
      <c r="A127" s="103">
        <v>4622</v>
      </c>
      <c r="B127" s="104" t="s">
        <v>222</v>
      </c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02">
        <f t="shared" si="17"/>
        <v>0</v>
      </c>
      <c r="R127" s="102">
        <f t="shared" si="18"/>
        <v>0</v>
      </c>
    </row>
    <row r="128" spans="1:18" ht="13.8">
      <c r="A128" s="106">
        <v>463</v>
      </c>
      <c r="B128" s="107" t="s">
        <v>223</v>
      </c>
      <c r="C128" s="102"/>
      <c r="D128" s="102"/>
      <c r="E128" s="102"/>
      <c r="F128" s="102"/>
      <c r="G128" s="102"/>
      <c r="H128" s="102"/>
      <c r="I128" s="102">
        <f t="shared" ref="I128:P128" si="33">SUM(I129:I130)</f>
        <v>0</v>
      </c>
      <c r="J128" s="102">
        <f t="shared" si="33"/>
        <v>0</v>
      </c>
      <c r="K128" s="102">
        <f t="shared" si="33"/>
        <v>0</v>
      </c>
      <c r="L128" s="102">
        <f t="shared" si="33"/>
        <v>0</v>
      </c>
      <c r="M128" s="102">
        <f t="shared" si="33"/>
        <v>0</v>
      </c>
      <c r="N128" s="102">
        <f t="shared" si="33"/>
        <v>0</v>
      </c>
      <c r="O128" s="102">
        <f t="shared" si="33"/>
        <v>0</v>
      </c>
      <c r="P128" s="102">
        <f t="shared" si="33"/>
        <v>0</v>
      </c>
      <c r="Q128" s="102">
        <f t="shared" si="17"/>
        <v>0</v>
      </c>
      <c r="R128" s="102">
        <f t="shared" si="18"/>
        <v>0</v>
      </c>
    </row>
    <row r="129" spans="1:18" ht="13.8">
      <c r="A129" s="103">
        <v>4631</v>
      </c>
      <c r="B129" s="104" t="s">
        <v>224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02">
        <f t="shared" si="17"/>
        <v>0</v>
      </c>
      <c r="R129" s="102">
        <f t="shared" si="18"/>
        <v>0</v>
      </c>
    </row>
    <row r="130" spans="1:18" ht="13.8">
      <c r="A130" s="103">
        <v>4632</v>
      </c>
      <c r="B130" s="104" t="s">
        <v>225</v>
      </c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02">
        <f t="shared" si="17"/>
        <v>0</v>
      </c>
      <c r="R130" s="102">
        <f t="shared" si="18"/>
        <v>0</v>
      </c>
    </row>
    <row r="131" spans="1:18" ht="27.6">
      <c r="A131" s="106">
        <v>464</v>
      </c>
      <c r="B131" s="107" t="s">
        <v>226</v>
      </c>
      <c r="C131" s="102"/>
      <c r="D131" s="102"/>
      <c r="E131" s="102"/>
      <c r="F131" s="102"/>
      <c r="G131" s="102"/>
      <c r="H131" s="102"/>
      <c r="I131" s="102">
        <f t="shared" ref="I131:P131" si="34">SUM(I132:I133)</f>
        <v>0</v>
      </c>
      <c r="J131" s="102">
        <f t="shared" si="34"/>
        <v>0</v>
      </c>
      <c r="K131" s="102">
        <f t="shared" si="34"/>
        <v>0</v>
      </c>
      <c r="L131" s="102">
        <f t="shared" si="34"/>
        <v>0</v>
      </c>
      <c r="M131" s="102">
        <f t="shared" si="34"/>
        <v>0</v>
      </c>
      <c r="N131" s="102">
        <f t="shared" si="34"/>
        <v>0</v>
      </c>
      <c r="O131" s="102">
        <f t="shared" si="34"/>
        <v>0</v>
      </c>
      <c r="P131" s="102">
        <f t="shared" si="34"/>
        <v>0</v>
      </c>
      <c r="Q131" s="102">
        <f t="shared" si="17"/>
        <v>0</v>
      </c>
      <c r="R131" s="102">
        <f t="shared" si="18"/>
        <v>0</v>
      </c>
    </row>
    <row r="132" spans="1:18" ht="27.6">
      <c r="A132" s="103">
        <v>4641</v>
      </c>
      <c r="B132" s="104" t="s">
        <v>227</v>
      </c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02">
        <f t="shared" si="17"/>
        <v>0</v>
      </c>
      <c r="R132" s="102">
        <f t="shared" si="18"/>
        <v>0</v>
      </c>
    </row>
    <row r="133" spans="1:18" ht="27.6">
      <c r="A133" s="103">
        <v>4642</v>
      </c>
      <c r="B133" s="104" t="s">
        <v>228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02">
        <f t="shared" si="17"/>
        <v>0</v>
      </c>
      <c r="R133" s="102">
        <f t="shared" si="18"/>
        <v>0</v>
      </c>
    </row>
    <row r="134" spans="1:18" ht="13.8">
      <c r="A134" s="106">
        <v>465</v>
      </c>
      <c r="B134" s="107" t="s">
        <v>229</v>
      </c>
      <c r="C134" s="102"/>
      <c r="D134" s="102"/>
      <c r="E134" s="102"/>
      <c r="F134" s="102"/>
      <c r="G134" s="102"/>
      <c r="H134" s="102"/>
      <c r="I134" s="102">
        <f t="shared" ref="I134:P134" si="35">SUM(I135:I136)</f>
        <v>0</v>
      </c>
      <c r="J134" s="102">
        <f t="shared" si="35"/>
        <v>0</v>
      </c>
      <c r="K134" s="102">
        <f t="shared" si="35"/>
        <v>0</v>
      </c>
      <c r="L134" s="102">
        <f t="shared" si="35"/>
        <v>0</v>
      </c>
      <c r="M134" s="102">
        <f t="shared" si="35"/>
        <v>0</v>
      </c>
      <c r="N134" s="102">
        <f t="shared" si="35"/>
        <v>0</v>
      </c>
      <c r="O134" s="102">
        <f t="shared" si="35"/>
        <v>0</v>
      </c>
      <c r="P134" s="102">
        <f t="shared" si="35"/>
        <v>0</v>
      </c>
      <c r="Q134" s="102">
        <f>SUM(D134:P134)</f>
        <v>0</v>
      </c>
      <c r="R134" s="102">
        <f>SUM(C134:P134)</f>
        <v>0</v>
      </c>
    </row>
    <row r="135" spans="1:18" ht="13.8">
      <c r="A135" s="103">
        <v>4651</v>
      </c>
      <c r="B135" s="104" t="s">
        <v>230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02">
        <f>SUM(D135:P135)</f>
        <v>0</v>
      </c>
      <c r="R135" s="102">
        <f>SUM(C135:P135)</f>
        <v>0</v>
      </c>
    </row>
    <row r="136" spans="1:18" ht="13.8">
      <c r="A136" s="103">
        <v>4652</v>
      </c>
      <c r="B136" s="104" t="s">
        <v>231</v>
      </c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02">
        <f>SUM(D136:P136)</f>
        <v>0</v>
      </c>
      <c r="R136" s="102">
        <f>SUM(C136:P136)</f>
        <v>0</v>
      </c>
    </row>
    <row r="137" spans="1:18" ht="13.8">
      <c r="A137" s="106">
        <v>472</v>
      </c>
      <c r="B137" s="108" t="s">
        <v>232</v>
      </c>
      <c r="C137" s="102"/>
      <c r="D137" s="102"/>
      <c r="E137" s="102"/>
      <c r="F137" s="102"/>
      <c r="G137" s="102"/>
      <c r="H137" s="102"/>
      <c r="I137" s="102">
        <f t="shared" ref="I137:P137" si="36">SUM(I138:I146)</f>
        <v>0</v>
      </c>
      <c r="J137" s="102">
        <f t="shared" si="36"/>
        <v>0</v>
      </c>
      <c r="K137" s="102">
        <f t="shared" si="36"/>
        <v>0</v>
      </c>
      <c r="L137" s="102">
        <f t="shared" si="36"/>
        <v>0</v>
      </c>
      <c r="M137" s="102">
        <f t="shared" si="36"/>
        <v>0</v>
      </c>
      <c r="N137" s="102">
        <f t="shared" si="36"/>
        <v>0</v>
      </c>
      <c r="O137" s="102">
        <f t="shared" si="36"/>
        <v>0</v>
      </c>
      <c r="P137" s="102">
        <f t="shared" si="36"/>
        <v>0</v>
      </c>
      <c r="Q137" s="102">
        <f t="shared" si="17"/>
        <v>0</v>
      </c>
      <c r="R137" s="102">
        <f t="shared" si="18"/>
        <v>0</v>
      </c>
    </row>
    <row r="138" spans="1:18" ht="13.8">
      <c r="A138" s="103">
        <v>4721</v>
      </c>
      <c r="B138" s="109" t="s">
        <v>233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02">
        <f t="shared" si="17"/>
        <v>0</v>
      </c>
      <c r="R138" s="102">
        <f t="shared" si="18"/>
        <v>0</v>
      </c>
    </row>
    <row r="139" spans="1:18" ht="13.8">
      <c r="A139" s="103">
        <v>4722</v>
      </c>
      <c r="B139" s="109" t="s">
        <v>234</v>
      </c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02">
        <f t="shared" si="17"/>
        <v>0</v>
      </c>
      <c r="R139" s="102">
        <f t="shared" si="18"/>
        <v>0</v>
      </c>
    </row>
    <row r="140" spans="1:18" ht="13.8">
      <c r="A140" s="103">
        <v>4723</v>
      </c>
      <c r="B140" s="109" t="s">
        <v>235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02">
        <f t="shared" ref="Q140:Q203" si="37">SUM(D140:P140)</f>
        <v>0</v>
      </c>
      <c r="R140" s="102">
        <f t="shared" ref="R140:R203" si="38">SUM(C140:P140)</f>
        <v>0</v>
      </c>
    </row>
    <row r="141" spans="1:18" ht="13.8">
      <c r="A141" s="103">
        <v>4724</v>
      </c>
      <c r="B141" s="109" t="s">
        <v>236</v>
      </c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02">
        <f t="shared" si="37"/>
        <v>0</v>
      </c>
      <c r="R141" s="102">
        <f t="shared" si="38"/>
        <v>0</v>
      </c>
    </row>
    <row r="142" spans="1:18" ht="13.8">
      <c r="A142" s="103">
        <v>4725</v>
      </c>
      <c r="B142" s="109" t="s">
        <v>237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02">
        <f t="shared" si="37"/>
        <v>0</v>
      </c>
      <c r="R142" s="102">
        <f t="shared" si="38"/>
        <v>0</v>
      </c>
    </row>
    <row r="143" spans="1:18" ht="13.8">
      <c r="A143" s="103">
        <v>4726</v>
      </c>
      <c r="B143" s="109" t="s">
        <v>238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02">
        <f t="shared" si="37"/>
        <v>0</v>
      </c>
      <c r="R143" s="102">
        <f t="shared" si="38"/>
        <v>0</v>
      </c>
    </row>
    <row r="144" spans="1:18" ht="13.8">
      <c r="A144" s="103">
        <v>4727</v>
      </c>
      <c r="B144" s="109" t="s">
        <v>239</v>
      </c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02">
        <f t="shared" si="37"/>
        <v>0</v>
      </c>
      <c r="R144" s="102">
        <f t="shared" si="38"/>
        <v>0</v>
      </c>
    </row>
    <row r="145" spans="1:18" ht="13.8">
      <c r="A145" s="103">
        <v>4728</v>
      </c>
      <c r="B145" s="109" t="s">
        <v>240</v>
      </c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02">
        <f t="shared" si="37"/>
        <v>0</v>
      </c>
      <c r="R145" s="102">
        <f t="shared" si="38"/>
        <v>0</v>
      </c>
    </row>
    <row r="146" spans="1:18" ht="13.8">
      <c r="A146" s="103">
        <v>4729</v>
      </c>
      <c r="B146" s="109" t="s">
        <v>241</v>
      </c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02">
        <f t="shared" si="37"/>
        <v>0</v>
      </c>
      <c r="R146" s="102">
        <f t="shared" si="38"/>
        <v>0</v>
      </c>
    </row>
    <row r="147" spans="1:18" ht="13.8">
      <c r="A147" s="106">
        <v>481</v>
      </c>
      <c r="B147" s="108" t="s">
        <v>242</v>
      </c>
      <c r="C147" s="102"/>
      <c r="D147" s="102"/>
      <c r="E147" s="102"/>
      <c r="F147" s="102"/>
      <c r="G147" s="102"/>
      <c r="H147" s="102"/>
      <c r="I147" s="102">
        <f t="shared" ref="I147:P147" si="39">SUM(I148:I149)</f>
        <v>0</v>
      </c>
      <c r="J147" s="102">
        <f t="shared" si="39"/>
        <v>0</v>
      </c>
      <c r="K147" s="102">
        <f t="shared" si="39"/>
        <v>0</v>
      </c>
      <c r="L147" s="102">
        <f t="shared" si="39"/>
        <v>0</v>
      </c>
      <c r="M147" s="102">
        <f t="shared" si="39"/>
        <v>0</v>
      </c>
      <c r="N147" s="102">
        <f t="shared" si="39"/>
        <v>0</v>
      </c>
      <c r="O147" s="102">
        <f t="shared" si="39"/>
        <v>0</v>
      </c>
      <c r="P147" s="102">
        <f t="shared" si="39"/>
        <v>0</v>
      </c>
      <c r="Q147" s="102">
        <f t="shared" si="37"/>
        <v>0</v>
      </c>
      <c r="R147" s="102">
        <f t="shared" si="38"/>
        <v>0</v>
      </c>
    </row>
    <row r="148" spans="1:18" ht="27.6">
      <c r="A148" s="103">
        <v>4811</v>
      </c>
      <c r="B148" s="109" t="s">
        <v>243</v>
      </c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02">
        <f t="shared" si="37"/>
        <v>0</v>
      </c>
      <c r="R148" s="102">
        <f t="shared" si="38"/>
        <v>0</v>
      </c>
    </row>
    <row r="149" spans="1:18" ht="13.8">
      <c r="A149" s="103">
        <v>4819</v>
      </c>
      <c r="B149" s="109" t="s">
        <v>244</v>
      </c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02">
        <f t="shared" si="37"/>
        <v>0</v>
      </c>
      <c r="R149" s="102">
        <f t="shared" si="38"/>
        <v>0</v>
      </c>
    </row>
    <row r="150" spans="1:18" ht="13.8">
      <c r="A150" s="106">
        <v>482</v>
      </c>
      <c r="B150" s="108" t="s">
        <v>245</v>
      </c>
      <c r="C150" s="102">
        <f>SUM(C151:C153)</f>
        <v>10000</v>
      </c>
      <c r="D150" s="102">
        <f>SUM(D151:D153)</f>
        <v>0</v>
      </c>
      <c r="E150" s="102"/>
      <c r="F150" s="102"/>
      <c r="G150" s="102"/>
      <c r="H150" s="102">
        <f>SUM(H151:H153)</f>
        <v>0</v>
      </c>
      <c r="I150" s="102">
        <f t="shared" ref="I150:P150" si="40">SUM(I151:I153)</f>
        <v>0</v>
      </c>
      <c r="J150" s="102">
        <f t="shared" si="40"/>
        <v>0</v>
      </c>
      <c r="K150" s="102">
        <f t="shared" si="40"/>
        <v>0</v>
      </c>
      <c r="L150" s="102">
        <f t="shared" si="40"/>
        <v>0</v>
      </c>
      <c r="M150" s="102">
        <f t="shared" si="40"/>
        <v>0</v>
      </c>
      <c r="N150" s="102">
        <f t="shared" si="40"/>
        <v>0</v>
      </c>
      <c r="O150" s="102">
        <f t="shared" si="40"/>
        <v>0</v>
      </c>
      <c r="P150" s="102">
        <f t="shared" si="40"/>
        <v>0</v>
      </c>
      <c r="Q150" s="102">
        <f t="shared" si="37"/>
        <v>0</v>
      </c>
      <c r="R150" s="102">
        <f t="shared" si="38"/>
        <v>10000</v>
      </c>
    </row>
    <row r="151" spans="1:18" ht="13.8">
      <c r="A151" s="103">
        <v>4821</v>
      </c>
      <c r="B151" s="109" t="s">
        <v>246</v>
      </c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02">
        <f t="shared" si="37"/>
        <v>0</v>
      </c>
      <c r="R151" s="102">
        <f t="shared" si="38"/>
        <v>0</v>
      </c>
    </row>
    <row r="152" spans="1:18" ht="13.8">
      <c r="A152" s="103">
        <v>4822</v>
      </c>
      <c r="B152" s="109" t="s">
        <v>247</v>
      </c>
      <c r="C152" s="195">
        <v>10000</v>
      </c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02">
        <f t="shared" si="37"/>
        <v>0</v>
      </c>
      <c r="R152" s="102">
        <f t="shared" si="38"/>
        <v>10000</v>
      </c>
    </row>
    <row r="153" spans="1:18" ht="13.8">
      <c r="A153" s="103">
        <v>4823</v>
      </c>
      <c r="B153" s="109" t="s">
        <v>248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02">
        <f t="shared" si="37"/>
        <v>0</v>
      </c>
      <c r="R153" s="102">
        <f t="shared" si="38"/>
        <v>0</v>
      </c>
    </row>
    <row r="154" spans="1:18" ht="13.8">
      <c r="A154" s="106">
        <v>483</v>
      </c>
      <c r="B154" s="108" t="s">
        <v>249</v>
      </c>
      <c r="C154" s="102"/>
      <c r="D154" s="102"/>
      <c r="E154" s="102"/>
      <c r="F154" s="102"/>
      <c r="G154" s="102"/>
      <c r="H154" s="102"/>
      <c r="I154" s="102">
        <f t="shared" ref="I154:P154" si="41">I155</f>
        <v>0</v>
      </c>
      <c r="J154" s="102">
        <f t="shared" si="41"/>
        <v>0</v>
      </c>
      <c r="K154" s="102">
        <f t="shared" si="41"/>
        <v>0</v>
      </c>
      <c r="L154" s="102">
        <f t="shared" si="41"/>
        <v>0</v>
      </c>
      <c r="M154" s="102">
        <f t="shared" si="41"/>
        <v>0</v>
      </c>
      <c r="N154" s="102">
        <f t="shared" si="41"/>
        <v>0</v>
      </c>
      <c r="O154" s="102">
        <f t="shared" si="41"/>
        <v>0</v>
      </c>
      <c r="P154" s="102">
        <f t="shared" si="41"/>
        <v>0</v>
      </c>
      <c r="Q154" s="102">
        <f t="shared" si="37"/>
        <v>0</v>
      </c>
      <c r="R154" s="102">
        <f t="shared" si="38"/>
        <v>0</v>
      </c>
    </row>
    <row r="155" spans="1:18" ht="27.6">
      <c r="A155" s="103">
        <v>4831</v>
      </c>
      <c r="B155" s="109" t="s">
        <v>250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02">
        <f t="shared" si="37"/>
        <v>0</v>
      </c>
      <c r="R155" s="102">
        <f t="shared" si="38"/>
        <v>0</v>
      </c>
    </row>
    <row r="156" spans="1:18" ht="41.4">
      <c r="A156" s="106">
        <v>484</v>
      </c>
      <c r="B156" s="108" t="s">
        <v>251</v>
      </c>
      <c r="C156" s="102"/>
      <c r="D156" s="102"/>
      <c r="E156" s="102"/>
      <c r="F156" s="102"/>
      <c r="G156" s="102"/>
      <c r="H156" s="102"/>
      <c r="I156" s="102">
        <f t="shared" ref="I156:P156" si="42">SUM(I157:I158)</f>
        <v>0</v>
      </c>
      <c r="J156" s="102">
        <f t="shared" si="42"/>
        <v>0</v>
      </c>
      <c r="K156" s="102">
        <f t="shared" si="42"/>
        <v>0</v>
      </c>
      <c r="L156" s="102">
        <f t="shared" si="42"/>
        <v>0</v>
      </c>
      <c r="M156" s="102">
        <f t="shared" si="42"/>
        <v>0</v>
      </c>
      <c r="N156" s="102">
        <f t="shared" si="42"/>
        <v>0</v>
      </c>
      <c r="O156" s="102">
        <f t="shared" si="42"/>
        <v>0</v>
      </c>
      <c r="P156" s="102">
        <f t="shared" si="42"/>
        <v>0</v>
      </c>
      <c r="Q156" s="102">
        <f t="shared" si="37"/>
        <v>0</v>
      </c>
      <c r="R156" s="102">
        <f t="shared" si="38"/>
        <v>0</v>
      </c>
    </row>
    <row r="157" spans="1:18" ht="27.6">
      <c r="A157" s="103">
        <v>4841</v>
      </c>
      <c r="B157" s="109" t="s">
        <v>252</v>
      </c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02">
        <f t="shared" si="37"/>
        <v>0</v>
      </c>
      <c r="R157" s="102">
        <f t="shared" si="38"/>
        <v>0</v>
      </c>
    </row>
    <row r="158" spans="1:18" ht="13.8">
      <c r="A158" s="103">
        <v>4842</v>
      </c>
      <c r="B158" s="109" t="s">
        <v>253</v>
      </c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02">
        <f t="shared" si="37"/>
        <v>0</v>
      </c>
      <c r="R158" s="102">
        <f t="shared" si="38"/>
        <v>0</v>
      </c>
    </row>
    <row r="159" spans="1:18" ht="27.6">
      <c r="A159" s="106">
        <v>485</v>
      </c>
      <c r="B159" s="108" t="s">
        <v>254</v>
      </c>
      <c r="C159" s="102"/>
      <c r="D159" s="102"/>
      <c r="E159" s="102"/>
      <c r="F159" s="102"/>
      <c r="G159" s="102"/>
      <c r="H159" s="102"/>
      <c r="I159" s="102">
        <f t="shared" ref="I159:P159" si="43">I160</f>
        <v>0</v>
      </c>
      <c r="J159" s="102">
        <f t="shared" si="43"/>
        <v>0</v>
      </c>
      <c r="K159" s="102">
        <f t="shared" si="43"/>
        <v>0</v>
      </c>
      <c r="L159" s="102">
        <f t="shared" si="43"/>
        <v>0</v>
      </c>
      <c r="M159" s="102">
        <f t="shared" si="43"/>
        <v>0</v>
      </c>
      <c r="N159" s="102">
        <f t="shared" si="43"/>
        <v>0</v>
      </c>
      <c r="O159" s="102">
        <f t="shared" si="43"/>
        <v>0</v>
      </c>
      <c r="P159" s="102">
        <f t="shared" si="43"/>
        <v>0</v>
      </c>
      <c r="Q159" s="102">
        <f t="shared" si="37"/>
        <v>0</v>
      </c>
      <c r="R159" s="102">
        <f t="shared" si="38"/>
        <v>0</v>
      </c>
    </row>
    <row r="160" spans="1:18" ht="27.6">
      <c r="A160" s="103">
        <v>4851</v>
      </c>
      <c r="B160" s="109" t="s">
        <v>255</v>
      </c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02">
        <f t="shared" si="37"/>
        <v>0</v>
      </c>
      <c r="R160" s="102">
        <f t="shared" si="38"/>
        <v>0</v>
      </c>
    </row>
    <row r="161" spans="1:18" ht="27.6">
      <c r="A161" s="108" t="s">
        <v>256</v>
      </c>
      <c r="B161" s="107" t="s">
        <v>257</v>
      </c>
      <c r="C161" s="102"/>
      <c r="D161" s="102"/>
      <c r="E161" s="102"/>
      <c r="F161" s="102"/>
      <c r="G161" s="102"/>
      <c r="H161" s="102"/>
      <c r="I161" s="102">
        <f t="shared" ref="I161:P161" si="44">I162</f>
        <v>0</v>
      </c>
      <c r="J161" s="102">
        <f t="shared" si="44"/>
        <v>0</v>
      </c>
      <c r="K161" s="102">
        <f t="shared" si="44"/>
        <v>0</v>
      </c>
      <c r="L161" s="102">
        <f t="shared" si="44"/>
        <v>0</v>
      </c>
      <c r="M161" s="102">
        <f t="shared" si="44"/>
        <v>0</v>
      </c>
      <c r="N161" s="102">
        <f t="shared" si="44"/>
        <v>0</v>
      </c>
      <c r="O161" s="102">
        <f t="shared" si="44"/>
        <v>0</v>
      </c>
      <c r="P161" s="102">
        <f t="shared" si="44"/>
        <v>0</v>
      </c>
      <c r="Q161" s="102">
        <f>SUM(D161:P161)</f>
        <v>0</v>
      </c>
      <c r="R161" s="102">
        <f>SUM(C161:P161)</f>
        <v>0</v>
      </c>
    </row>
    <row r="162" spans="1:18" ht="27.6">
      <c r="A162" s="110" t="s">
        <v>258</v>
      </c>
      <c r="B162" s="104" t="s">
        <v>257</v>
      </c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02">
        <f>SUM(D162:P162)</f>
        <v>0</v>
      </c>
      <c r="R162" s="102">
        <f>SUM(C162:P162)</f>
        <v>0</v>
      </c>
    </row>
    <row r="163" spans="1:18" ht="13.8">
      <c r="A163" s="106">
        <v>611</v>
      </c>
      <c r="B163" s="108" t="s">
        <v>259</v>
      </c>
      <c r="C163" s="102"/>
      <c r="D163" s="102"/>
      <c r="E163" s="102"/>
      <c r="F163" s="102"/>
      <c r="G163" s="102"/>
      <c r="H163" s="102"/>
      <c r="I163" s="102">
        <f t="shared" ref="I163:P163" si="45">SUM(I164:I172)</f>
        <v>0</v>
      </c>
      <c r="J163" s="102">
        <f t="shared" si="45"/>
        <v>0</v>
      </c>
      <c r="K163" s="102">
        <f t="shared" si="45"/>
        <v>0</v>
      </c>
      <c r="L163" s="102">
        <f t="shared" si="45"/>
        <v>0</v>
      </c>
      <c r="M163" s="102">
        <f t="shared" si="45"/>
        <v>0</v>
      </c>
      <c r="N163" s="102">
        <f t="shared" si="45"/>
        <v>0</v>
      </c>
      <c r="O163" s="102">
        <f t="shared" si="45"/>
        <v>0</v>
      </c>
      <c r="P163" s="102">
        <f t="shared" si="45"/>
        <v>0</v>
      </c>
      <c r="Q163" s="102">
        <f t="shared" si="37"/>
        <v>0</v>
      </c>
      <c r="R163" s="102">
        <f t="shared" si="38"/>
        <v>0</v>
      </c>
    </row>
    <row r="164" spans="1:18" ht="27.6">
      <c r="A164" s="103">
        <v>6111</v>
      </c>
      <c r="B164" s="109" t="s">
        <v>260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02">
        <f t="shared" si="37"/>
        <v>0</v>
      </c>
      <c r="R164" s="102">
        <f t="shared" si="38"/>
        <v>0</v>
      </c>
    </row>
    <row r="165" spans="1:18" ht="13.8">
      <c r="A165" s="103">
        <v>6112</v>
      </c>
      <c r="B165" s="109" t="s">
        <v>261</v>
      </c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02">
        <f t="shared" si="37"/>
        <v>0</v>
      </c>
      <c r="R165" s="102">
        <f t="shared" si="38"/>
        <v>0</v>
      </c>
    </row>
    <row r="166" spans="1:18" ht="27.6">
      <c r="A166" s="103">
        <v>6113</v>
      </c>
      <c r="B166" s="109" t="s">
        <v>262</v>
      </c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02">
        <f t="shared" si="37"/>
        <v>0</v>
      </c>
      <c r="R166" s="102">
        <f t="shared" si="38"/>
        <v>0</v>
      </c>
    </row>
    <row r="167" spans="1:18" ht="13.8">
      <c r="A167" s="103">
        <v>6114</v>
      </c>
      <c r="B167" s="109" t="s">
        <v>263</v>
      </c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02">
        <f t="shared" si="37"/>
        <v>0</v>
      </c>
      <c r="R167" s="102">
        <f t="shared" si="38"/>
        <v>0</v>
      </c>
    </row>
    <row r="168" spans="1:18" ht="13.8">
      <c r="A168" s="103">
        <v>6115</v>
      </c>
      <c r="B168" s="109" t="s">
        <v>264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02">
        <f t="shared" si="37"/>
        <v>0</v>
      </c>
      <c r="R168" s="102">
        <f t="shared" si="38"/>
        <v>0</v>
      </c>
    </row>
    <row r="169" spans="1:18" ht="13.8">
      <c r="A169" s="103">
        <v>6116</v>
      </c>
      <c r="B169" s="109" t="s">
        <v>265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02">
        <f t="shared" si="37"/>
        <v>0</v>
      </c>
      <c r="R169" s="102">
        <f t="shared" si="38"/>
        <v>0</v>
      </c>
    </row>
    <row r="170" spans="1:18" ht="13.8">
      <c r="A170" s="103">
        <v>6117</v>
      </c>
      <c r="B170" s="109" t="s">
        <v>266</v>
      </c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02">
        <f t="shared" si="37"/>
        <v>0</v>
      </c>
      <c r="R170" s="102">
        <f t="shared" si="38"/>
        <v>0</v>
      </c>
    </row>
    <row r="171" spans="1:18" ht="13.8">
      <c r="A171" s="103">
        <v>6118</v>
      </c>
      <c r="B171" s="109" t="s">
        <v>267</v>
      </c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02">
        <f t="shared" si="37"/>
        <v>0</v>
      </c>
      <c r="R171" s="102">
        <f t="shared" si="38"/>
        <v>0</v>
      </c>
    </row>
    <row r="172" spans="1:18" ht="13.8">
      <c r="A172" s="103">
        <v>6119</v>
      </c>
      <c r="B172" s="109" t="s">
        <v>268</v>
      </c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02">
        <f t="shared" si="37"/>
        <v>0</v>
      </c>
      <c r="R172" s="102">
        <f t="shared" si="38"/>
        <v>0</v>
      </c>
    </row>
    <row r="173" spans="1:18" ht="13.8">
      <c r="A173" s="106">
        <v>612</v>
      </c>
      <c r="B173" s="108" t="s">
        <v>269</v>
      </c>
      <c r="C173" s="102"/>
      <c r="D173" s="102"/>
      <c r="E173" s="102"/>
      <c r="F173" s="102"/>
      <c r="G173" s="102"/>
      <c r="H173" s="102"/>
      <c r="I173" s="102">
        <f t="shared" ref="I173:P173" si="46">SUM(I174:I180)</f>
        <v>0</v>
      </c>
      <c r="J173" s="102">
        <f t="shared" si="46"/>
        <v>0</v>
      </c>
      <c r="K173" s="102">
        <f t="shared" si="46"/>
        <v>0</v>
      </c>
      <c r="L173" s="102">
        <f t="shared" si="46"/>
        <v>0</v>
      </c>
      <c r="M173" s="102">
        <f t="shared" si="46"/>
        <v>0</v>
      </c>
      <c r="N173" s="102">
        <f t="shared" si="46"/>
        <v>0</v>
      </c>
      <c r="O173" s="102">
        <f t="shared" si="46"/>
        <v>0</v>
      </c>
      <c r="P173" s="102">
        <f t="shared" si="46"/>
        <v>0</v>
      </c>
      <c r="Q173" s="102">
        <f t="shared" si="37"/>
        <v>0</v>
      </c>
      <c r="R173" s="102">
        <f t="shared" si="38"/>
        <v>0</v>
      </c>
    </row>
    <row r="174" spans="1:18" ht="27.6">
      <c r="A174" s="103">
        <v>6121</v>
      </c>
      <c r="B174" s="109" t="s">
        <v>270</v>
      </c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02">
        <f t="shared" si="37"/>
        <v>0</v>
      </c>
      <c r="R174" s="102">
        <f t="shared" si="38"/>
        <v>0</v>
      </c>
    </row>
    <row r="175" spans="1:18" ht="13.8">
      <c r="A175" s="103">
        <v>6122</v>
      </c>
      <c r="B175" s="109" t="s">
        <v>271</v>
      </c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02">
        <f t="shared" si="37"/>
        <v>0</v>
      </c>
      <c r="R175" s="102">
        <f t="shared" si="38"/>
        <v>0</v>
      </c>
    </row>
    <row r="176" spans="1:18" ht="13.8">
      <c r="A176" s="103">
        <v>6123</v>
      </c>
      <c r="B176" s="109" t="s">
        <v>272</v>
      </c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02">
        <f t="shared" si="37"/>
        <v>0</v>
      </c>
      <c r="R176" s="102">
        <f t="shared" si="38"/>
        <v>0</v>
      </c>
    </row>
    <row r="177" spans="1:18" ht="13.8">
      <c r="A177" s="103">
        <v>6124</v>
      </c>
      <c r="B177" s="109" t="s">
        <v>273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02">
        <f t="shared" si="37"/>
        <v>0</v>
      </c>
      <c r="R177" s="102">
        <f t="shared" si="38"/>
        <v>0</v>
      </c>
    </row>
    <row r="178" spans="1:18" ht="13.8">
      <c r="A178" s="103">
        <v>6125</v>
      </c>
      <c r="B178" s="109" t="s">
        <v>274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02">
        <f t="shared" si="37"/>
        <v>0</v>
      </c>
      <c r="R178" s="102">
        <f t="shared" si="38"/>
        <v>0</v>
      </c>
    </row>
    <row r="179" spans="1:18" ht="13.8">
      <c r="A179" s="103">
        <v>6126</v>
      </c>
      <c r="B179" s="109" t="s">
        <v>275</v>
      </c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02">
        <f t="shared" si="37"/>
        <v>0</v>
      </c>
      <c r="R179" s="102">
        <f t="shared" si="38"/>
        <v>0</v>
      </c>
    </row>
    <row r="180" spans="1:18" ht="13.8">
      <c r="A180" s="103">
        <v>6129</v>
      </c>
      <c r="B180" s="109" t="s">
        <v>276</v>
      </c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02">
        <f t="shared" si="37"/>
        <v>0</v>
      </c>
      <c r="R180" s="102">
        <f t="shared" si="38"/>
        <v>0</v>
      </c>
    </row>
    <row r="181" spans="1:18" ht="13.8">
      <c r="A181" s="106">
        <v>613</v>
      </c>
      <c r="B181" s="108" t="s">
        <v>277</v>
      </c>
      <c r="C181" s="102"/>
      <c r="D181" s="102"/>
      <c r="E181" s="102"/>
      <c r="F181" s="102"/>
      <c r="G181" s="102"/>
      <c r="H181" s="102"/>
      <c r="I181" s="102">
        <f t="shared" ref="I181:P181" si="47">I182</f>
        <v>0</v>
      </c>
      <c r="J181" s="102">
        <f t="shared" si="47"/>
        <v>0</v>
      </c>
      <c r="K181" s="102">
        <f t="shared" si="47"/>
        <v>0</v>
      </c>
      <c r="L181" s="102">
        <f t="shared" si="47"/>
        <v>0</v>
      </c>
      <c r="M181" s="102">
        <f t="shared" si="47"/>
        <v>0</v>
      </c>
      <c r="N181" s="102">
        <f t="shared" si="47"/>
        <v>0</v>
      </c>
      <c r="O181" s="102">
        <f t="shared" si="47"/>
        <v>0</v>
      </c>
      <c r="P181" s="102">
        <f t="shared" si="47"/>
        <v>0</v>
      </c>
      <c r="Q181" s="102">
        <f t="shared" si="37"/>
        <v>0</v>
      </c>
      <c r="R181" s="102">
        <f t="shared" si="38"/>
        <v>0</v>
      </c>
    </row>
    <row r="182" spans="1:18" ht="13.8">
      <c r="A182" s="103">
        <v>6131</v>
      </c>
      <c r="B182" s="109" t="s">
        <v>277</v>
      </c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02">
        <f t="shared" si="37"/>
        <v>0</v>
      </c>
      <c r="R182" s="102">
        <f t="shared" si="38"/>
        <v>0</v>
      </c>
    </row>
    <row r="183" spans="1:18" ht="13.8">
      <c r="A183" s="106">
        <v>614</v>
      </c>
      <c r="B183" s="108" t="s">
        <v>278</v>
      </c>
      <c r="C183" s="102"/>
      <c r="D183" s="102"/>
      <c r="E183" s="102"/>
      <c r="F183" s="102"/>
      <c r="G183" s="102"/>
      <c r="H183" s="102"/>
      <c r="I183" s="102">
        <f t="shared" ref="I183:P183" si="48">SUM(I184:I184)</f>
        <v>0</v>
      </c>
      <c r="J183" s="102">
        <f t="shared" si="48"/>
        <v>0</v>
      </c>
      <c r="K183" s="102">
        <f t="shared" si="48"/>
        <v>0</v>
      </c>
      <c r="L183" s="102">
        <f t="shared" si="48"/>
        <v>0</v>
      </c>
      <c r="M183" s="102">
        <f t="shared" si="48"/>
        <v>0</v>
      </c>
      <c r="N183" s="102">
        <f t="shared" si="48"/>
        <v>0</v>
      </c>
      <c r="O183" s="102">
        <f t="shared" si="48"/>
        <v>0</v>
      </c>
      <c r="P183" s="102">
        <f t="shared" si="48"/>
        <v>0</v>
      </c>
      <c r="Q183" s="102">
        <f t="shared" si="37"/>
        <v>0</v>
      </c>
      <c r="R183" s="102">
        <f t="shared" si="38"/>
        <v>0</v>
      </c>
    </row>
    <row r="184" spans="1:18" ht="13.8">
      <c r="A184" s="103">
        <v>6141</v>
      </c>
      <c r="B184" s="109" t="s">
        <v>278</v>
      </c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02">
        <f t="shared" si="37"/>
        <v>0</v>
      </c>
      <c r="R184" s="102">
        <f t="shared" si="38"/>
        <v>0</v>
      </c>
    </row>
    <row r="185" spans="1:18" ht="13.8">
      <c r="A185" s="106">
        <v>621</v>
      </c>
      <c r="B185" s="108" t="s">
        <v>279</v>
      </c>
      <c r="C185" s="102"/>
      <c r="D185" s="102"/>
      <c r="E185" s="102"/>
      <c r="F185" s="102"/>
      <c r="G185" s="102"/>
      <c r="H185" s="102"/>
      <c r="I185" s="102">
        <f t="shared" ref="I185:P185" si="49">SUM(I186:I194)</f>
        <v>0</v>
      </c>
      <c r="J185" s="102">
        <f t="shared" si="49"/>
        <v>0</v>
      </c>
      <c r="K185" s="102">
        <f t="shared" si="49"/>
        <v>0</v>
      </c>
      <c r="L185" s="102">
        <f t="shared" si="49"/>
        <v>0</v>
      </c>
      <c r="M185" s="102">
        <f t="shared" si="49"/>
        <v>0</v>
      </c>
      <c r="N185" s="102">
        <f t="shared" si="49"/>
        <v>0</v>
      </c>
      <c r="O185" s="102">
        <f t="shared" si="49"/>
        <v>0</v>
      </c>
      <c r="P185" s="102">
        <f t="shared" si="49"/>
        <v>0</v>
      </c>
      <c r="Q185" s="102">
        <f t="shared" si="37"/>
        <v>0</v>
      </c>
      <c r="R185" s="102">
        <f t="shared" si="38"/>
        <v>0</v>
      </c>
    </row>
    <row r="186" spans="1:18" ht="13.8">
      <c r="A186" s="103">
        <v>6211</v>
      </c>
      <c r="B186" s="109" t="s">
        <v>280</v>
      </c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02">
        <f t="shared" si="37"/>
        <v>0</v>
      </c>
      <c r="R186" s="102">
        <f t="shared" si="38"/>
        <v>0</v>
      </c>
    </row>
    <row r="187" spans="1:18" ht="13.8">
      <c r="A187" s="103">
        <v>6212</v>
      </c>
      <c r="B187" s="109" t="s">
        <v>281</v>
      </c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02">
        <f t="shared" si="37"/>
        <v>0</v>
      </c>
      <c r="R187" s="102">
        <f t="shared" si="38"/>
        <v>0</v>
      </c>
    </row>
    <row r="188" spans="1:18" ht="13.8">
      <c r="A188" s="103">
        <v>6213</v>
      </c>
      <c r="B188" s="109" t="s">
        <v>282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02">
        <f t="shared" si="37"/>
        <v>0</v>
      </c>
      <c r="R188" s="102">
        <f t="shared" si="38"/>
        <v>0</v>
      </c>
    </row>
    <row r="189" spans="1:18" ht="13.8">
      <c r="A189" s="103">
        <v>6214</v>
      </c>
      <c r="B189" s="109" t="s">
        <v>283</v>
      </c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02">
        <f t="shared" si="37"/>
        <v>0</v>
      </c>
      <c r="R189" s="102">
        <f t="shared" si="38"/>
        <v>0</v>
      </c>
    </row>
    <row r="190" spans="1:18" ht="13.8">
      <c r="A190" s="103">
        <v>6215</v>
      </c>
      <c r="B190" s="109" t="s">
        <v>284</v>
      </c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02">
        <f t="shared" si="37"/>
        <v>0</v>
      </c>
      <c r="R190" s="102">
        <f t="shared" si="38"/>
        <v>0</v>
      </c>
    </row>
    <row r="191" spans="1:18" ht="13.8">
      <c r="A191" s="103">
        <v>6216</v>
      </c>
      <c r="B191" s="109" t="s">
        <v>285</v>
      </c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02">
        <f t="shared" si="37"/>
        <v>0</v>
      </c>
      <c r="R191" s="102">
        <f t="shared" si="38"/>
        <v>0</v>
      </c>
    </row>
    <row r="192" spans="1:18" ht="13.8">
      <c r="A192" s="103">
        <v>6217</v>
      </c>
      <c r="B192" s="109" t="s">
        <v>286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02">
        <f t="shared" si="37"/>
        <v>0</v>
      </c>
      <c r="R192" s="102">
        <f t="shared" si="38"/>
        <v>0</v>
      </c>
    </row>
    <row r="193" spans="1:18" ht="27.6">
      <c r="A193" s="103">
        <v>6218</v>
      </c>
      <c r="B193" s="109" t="s">
        <v>287</v>
      </c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02">
        <f t="shared" si="37"/>
        <v>0</v>
      </c>
      <c r="R193" s="102">
        <f t="shared" si="38"/>
        <v>0</v>
      </c>
    </row>
    <row r="194" spans="1:18" ht="13.8">
      <c r="A194" s="103">
        <v>6219</v>
      </c>
      <c r="B194" s="109" t="s">
        <v>288</v>
      </c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02">
        <f t="shared" si="37"/>
        <v>0</v>
      </c>
      <c r="R194" s="102">
        <f t="shared" si="38"/>
        <v>0</v>
      </c>
    </row>
    <row r="195" spans="1:18" ht="13.8">
      <c r="A195" s="106">
        <v>622</v>
      </c>
      <c r="B195" s="108" t="s">
        <v>289</v>
      </c>
      <c r="C195" s="102"/>
      <c r="D195" s="102"/>
      <c r="E195" s="102"/>
      <c r="F195" s="102"/>
      <c r="G195" s="102"/>
      <c r="H195" s="102"/>
      <c r="I195" s="102">
        <f t="shared" ref="I195:P195" si="50">SUM(I196:I203)</f>
        <v>0</v>
      </c>
      <c r="J195" s="102">
        <f t="shared" si="50"/>
        <v>0</v>
      </c>
      <c r="K195" s="102">
        <f t="shared" si="50"/>
        <v>0</v>
      </c>
      <c r="L195" s="102">
        <f t="shared" si="50"/>
        <v>0</v>
      </c>
      <c r="M195" s="102">
        <f t="shared" si="50"/>
        <v>0</v>
      </c>
      <c r="N195" s="102">
        <f t="shared" si="50"/>
        <v>0</v>
      </c>
      <c r="O195" s="102">
        <f t="shared" si="50"/>
        <v>0</v>
      </c>
      <c r="P195" s="102">
        <f t="shared" si="50"/>
        <v>0</v>
      </c>
      <c r="Q195" s="102">
        <f t="shared" si="37"/>
        <v>0</v>
      </c>
      <c r="R195" s="102">
        <f t="shared" si="38"/>
        <v>0</v>
      </c>
    </row>
    <row r="196" spans="1:18" ht="13.8">
      <c r="A196" s="103">
        <v>6221</v>
      </c>
      <c r="B196" s="109" t="s">
        <v>290</v>
      </c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02">
        <f t="shared" si="37"/>
        <v>0</v>
      </c>
      <c r="R196" s="102">
        <f t="shared" si="38"/>
        <v>0</v>
      </c>
    </row>
    <row r="197" spans="1:18" ht="13.8">
      <c r="A197" s="103">
        <v>6222</v>
      </c>
      <c r="B197" s="109" t="s">
        <v>291</v>
      </c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02">
        <f t="shared" si="37"/>
        <v>0</v>
      </c>
      <c r="R197" s="102">
        <f t="shared" si="38"/>
        <v>0</v>
      </c>
    </row>
    <row r="198" spans="1:18" ht="13.8">
      <c r="A198" s="103">
        <v>6223</v>
      </c>
      <c r="B198" s="109" t="s">
        <v>292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02">
        <f t="shared" si="37"/>
        <v>0</v>
      </c>
      <c r="R198" s="102">
        <f t="shared" si="38"/>
        <v>0</v>
      </c>
    </row>
    <row r="199" spans="1:18" ht="13.8">
      <c r="A199" s="103">
        <v>6224</v>
      </c>
      <c r="B199" s="109" t="s">
        <v>293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02"/>
      <c r="R199" s="102"/>
    </row>
    <row r="200" spans="1:18" ht="13.8">
      <c r="A200" s="103">
        <v>6225</v>
      </c>
      <c r="B200" s="109" t="s">
        <v>294</v>
      </c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02">
        <f t="shared" si="37"/>
        <v>0</v>
      </c>
      <c r="R200" s="102">
        <f t="shared" si="38"/>
        <v>0</v>
      </c>
    </row>
    <row r="201" spans="1:18" ht="13.8">
      <c r="A201" s="103">
        <v>6226</v>
      </c>
      <c r="B201" s="109" t="s">
        <v>295</v>
      </c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02">
        <f t="shared" si="37"/>
        <v>0</v>
      </c>
      <c r="R201" s="102">
        <f t="shared" si="38"/>
        <v>0</v>
      </c>
    </row>
    <row r="202" spans="1:18" ht="13.8">
      <c r="A202" s="103">
        <v>6227</v>
      </c>
      <c r="B202" s="109" t="s">
        <v>296</v>
      </c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02">
        <f t="shared" si="37"/>
        <v>0</v>
      </c>
      <c r="R202" s="102">
        <f t="shared" si="38"/>
        <v>0</v>
      </c>
    </row>
    <row r="203" spans="1:18" ht="13.8">
      <c r="A203" s="103">
        <v>6228</v>
      </c>
      <c r="B203" s="109" t="s">
        <v>297</v>
      </c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02">
        <f t="shared" si="37"/>
        <v>0</v>
      </c>
      <c r="R203" s="102">
        <f t="shared" si="38"/>
        <v>0</v>
      </c>
    </row>
    <row r="204" spans="1:18" ht="41.4">
      <c r="A204" s="106">
        <v>623</v>
      </c>
      <c r="B204" s="108" t="s">
        <v>298</v>
      </c>
      <c r="C204" s="102">
        <f>+C205</f>
        <v>0</v>
      </c>
      <c r="D204" s="102">
        <f t="shared" ref="D204:P204" si="51">+D205</f>
        <v>0</v>
      </c>
      <c r="E204" s="102">
        <f t="shared" si="51"/>
        <v>0</v>
      </c>
      <c r="F204" s="102">
        <f t="shared" si="51"/>
        <v>0</v>
      </c>
      <c r="G204" s="102">
        <f t="shared" si="51"/>
        <v>0</v>
      </c>
      <c r="H204" s="102">
        <f t="shared" si="51"/>
        <v>0</v>
      </c>
      <c r="I204" s="102">
        <f t="shared" si="51"/>
        <v>0</v>
      </c>
      <c r="J204" s="102">
        <f t="shared" si="51"/>
        <v>0</v>
      </c>
      <c r="K204" s="102">
        <f t="shared" si="51"/>
        <v>0</v>
      </c>
      <c r="L204" s="102">
        <f t="shared" si="51"/>
        <v>0</v>
      </c>
      <c r="M204" s="102">
        <f t="shared" si="51"/>
        <v>0</v>
      </c>
      <c r="N204" s="102">
        <f t="shared" si="51"/>
        <v>0</v>
      </c>
      <c r="O204" s="102">
        <f t="shared" si="51"/>
        <v>0</v>
      </c>
      <c r="P204" s="102">
        <f t="shared" si="51"/>
        <v>0</v>
      </c>
      <c r="Q204" s="102">
        <f>+Q205</f>
        <v>0</v>
      </c>
      <c r="R204" s="102">
        <f>+R205</f>
        <v>0</v>
      </c>
    </row>
    <row r="205" spans="1:18" ht="41.4">
      <c r="A205" s="111">
        <v>6231</v>
      </c>
      <c r="B205" s="112" t="s">
        <v>298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13">
        <f>SUM(D205:P205)</f>
        <v>0</v>
      </c>
      <c r="R205" s="113">
        <f>SUM(C205:P205)</f>
        <v>0</v>
      </c>
    </row>
    <row r="206" spans="1:18" ht="13.8">
      <c r="A206" s="114"/>
      <c r="B206" s="115" t="s">
        <v>57</v>
      </c>
      <c r="C206" s="197">
        <f>C150+C106+C63+C60+C52+C43+C37+C29+C23+C21+C16+C14</f>
        <v>16545000</v>
      </c>
      <c r="D206" s="197">
        <f>D150+D106+D63+D52+D43+D37+D29+D21+D16+D14+D10+D8</f>
        <v>1900500</v>
      </c>
      <c r="E206" s="197"/>
      <c r="F206" s="197"/>
      <c r="G206" s="197"/>
      <c r="H206" s="197">
        <f>H63+H60+H52+H43+H37+H29</f>
        <v>3170000</v>
      </c>
      <c r="I206" s="116">
        <f t="shared" ref="I206:P206" si="52">SUM(I8:I205)/2</f>
        <v>0</v>
      </c>
      <c r="J206" s="116">
        <f t="shared" si="52"/>
        <v>0</v>
      </c>
      <c r="K206" s="116">
        <f t="shared" si="52"/>
        <v>0</v>
      </c>
      <c r="L206" s="116">
        <f t="shared" si="52"/>
        <v>0</v>
      </c>
      <c r="M206" s="116">
        <f t="shared" si="52"/>
        <v>0</v>
      </c>
      <c r="N206" s="116">
        <f t="shared" si="52"/>
        <v>0</v>
      </c>
      <c r="O206" s="116">
        <f t="shared" si="52"/>
        <v>0</v>
      </c>
      <c r="P206" s="116">
        <f t="shared" si="52"/>
        <v>0</v>
      </c>
      <c r="Q206" s="102">
        <f>SUM(D206:P206)</f>
        <v>5070500</v>
      </c>
      <c r="R206" s="102">
        <f>SUM(C206:P206)</f>
        <v>21615500</v>
      </c>
    </row>
    <row r="207" spans="1:18">
      <c r="B207" s="198"/>
    </row>
    <row r="208" spans="1:18">
      <c r="B208" s="198"/>
    </row>
    <row r="209" spans="2:8">
      <c r="B209" s="198"/>
      <c r="C209" s="199"/>
      <c r="D209" s="199"/>
      <c r="E209" s="199"/>
    </row>
    <row r="210" spans="2:8">
      <c r="B210" s="198"/>
      <c r="C210" s="199"/>
      <c r="D210" s="199"/>
      <c r="E210" s="199"/>
    </row>
    <row r="211" spans="2:8">
      <c r="B211" s="198"/>
      <c r="C211" s="200"/>
      <c r="D211" s="199"/>
      <c r="E211" s="199"/>
      <c r="H211" s="201"/>
    </row>
    <row r="212" spans="2:8">
      <c r="B212" s="198"/>
      <c r="C212" s="200"/>
      <c r="D212" s="199"/>
      <c r="E212" s="199"/>
    </row>
    <row r="213" spans="2:8">
      <c r="B213" s="198"/>
      <c r="C213" s="199"/>
      <c r="D213" s="199"/>
      <c r="E213" s="199"/>
    </row>
    <row r="214" spans="2:8">
      <c r="B214" s="198"/>
      <c r="C214" s="199"/>
      <c r="D214" s="199"/>
      <c r="E214" s="199"/>
    </row>
    <row r="215" spans="2:8">
      <c r="B215" s="198"/>
      <c r="C215" s="199"/>
      <c r="D215" s="199"/>
      <c r="E215" s="199"/>
    </row>
    <row r="216" spans="2:8">
      <c r="B216" s="198"/>
      <c r="C216" s="199"/>
      <c r="D216" s="199"/>
      <c r="E216" s="199"/>
    </row>
    <row r="217" spans="2:8">
      <c r="B217" s="198"/>
      <c r="C217" s="199"/>
      <c r="D217" s="199"/>
      <c r="E217" s="199"/>
    </row>
    <row r="218" spans="2:8">
      <c r="B218" s="202"/>
      <c r="C218" s="199"/>
      <c r="D218" s="199"/>
      <c r="E218" s="199"/>
    </row>
    <row r="219" spans="2:8">
      <c r="B219" s="198"/>
      <c r="C219" s="199"/>
      <c r="D219" s="199"/>
      <c r="E219" s="199"/>
    </row>
    <row r="220" spans="2:8">
      <c r="B220" s="203"/>
      <c r="C220" s="199"/>
      <c r="D220" s="199"/>
      <c r="E220" s="199"/>
    </row>
    <row r="221" spans="2:8">
      <c r="B221" s="198"/>
      <c r="C221" s="199"/>
      <c r="D221" s="199"/>
      <c r="E221" s="199"/>
    </row>
    <row r="222" spans="2:8">
      <c r="B222" s="198"/>
      <c r="C222" s="199"/>
      <c r="D222" s="199"/>
      <c r="E222" s="199"/>
    </row>
    <row r="223" spans="2:8">
      <c r="B223" s="202"/>
      <c r="C223" s="199"/>
      <c r="D223" s="199"/>
      <c r="E223" s="199"/>
    </row>
    <row r="224" spans="2:8">
      <c r="B224" s="198"/>
      <c r="C224" s="199"/>
      <c r="D224" s="199"/>
      <c r="E224" s="199"/>
    </row>
    <row r="225" spans="2:2">
      <c r="B225" s="198"/>
    </row>
    <row r="226" spans="2:2">
      <c r="B226" s="198"/>
    </row>
    <row r="227" spans="2:2">
      <c r="B227" s="198"/>
    </row>
    <row r="228" spans="2:2">
      <c r="B228" s="198"/>
    </row>
    <row r="229" spans="2:2">
      <c r="B229" s="198"/>
    </row>
    <row r="230" spans="2:2">
      <c r="B230" s="198"/>
    </row>
    <row r="231" spans="2:2">
      <c r="B231" s="198"/>
    </row>
    <row r="232" spans="2:2">
      <c r="B232" s="198"/>
    </row>
    <row r="233" spans="2:2">
      <c r="B233" s="198"/>
    </row>
    <row r="234" spans="2:2">
      <c r="B234" s="198"/>
    </row>
    <row r="235" spans="2:2">
      <c r="B235" s="198"/>
    </row>
    <row r="236" spans="2:2">
      <c r="B236" s="198"/>
    </row>
    <row r="237" spans="2:2">
      <c r="B237" s="198"/>
    </row>
    <row r="238" spans="2:2">
      <c r="B238" s="198"/>
    </row>
    <row r="239" spans="2:2">
      <c r="B239" s="198"/>
    </row>
    <row r="240" spans="2:2">
      <c r="B240" s="198"/>
    </row>
    <row r="241" spans="2:2">
      <c r="B241" s="198"/>
    </row>
    <row r="242" spans="2:2">
      <c r="B242" s="198"/>
    </row>
    <row r="243" spans="2:2">
      <c r="B243" s="198"/>
    </row>
    <row r="244" spans="2:2">
      <c r="B244" s="198"/>
    </row>
    <row r="245" spans="2:2">
      <c r="B245" s="198"/>
    </row>
    <row r="246" spans="2:2">
      <c r="B246" s="198"/>
    </row>
    <row r="247" spans="2:2">
      <c r="B247" s="198"/>
    </row>
    <row r="248" spans="2:2">
      <c r="B248" s="198"/>
    </row>
    <row r="249" spans="2:2">
      <c r="B249" s="198"/>
    </row>
    <row r="250" spans="2:2">
      <c r="B250" s="198"/>
    </row>
    <row r="251" spans="2:2">
      <c r="B251" s="198"/>
    </row>
    <row r="252" spans="2:2">
      <c r="B252" s="198"/>
    </row>
    <row r="253" spans="2:2">
      <c r="B253" s="198"/>
    </row>
    <row r="254" spans="2:2">
      <c r="B254" s="198"/>
    </row>
    <row r="255" spans="2:2">
      <c r="B255" s="198"/>
    </row>
    <row r="256" spans="2:2">
      <c r="B256" s="198"/>
    </row>
    <row r="257" spans="2:2">
      <c r="B257" s="198"/>
    </row>
    <row r="258" spans="2:2">
      <c r="B258" s="198"/>
    </row>
    <row r="259" spans="2:2">
      <c r="B259" s="198"/>
    </row>
    <row r="260" spans="2:2">
      <c r="B260" s="198"/>
    </row>
    <row r="261" spans="2:2">
      <c r="B261" s="198"/>
    </row>
    <row r="262" spans="2:2">
      <c r="B262" s="198"/>
    </row>
    <row r="263" spans="2:2">
      <c r="B263" s="198"/>
    </row>
    <row r="264" spans="2:2">
      <c r="B264" s="198"/>
    </row>
    <row r="265" spans="2:2">
      <c r="B265" s="198"/>
    </row>
    <row r="266" spans="2:2">
      <c r="B266" s="198"/>
    </row>
    <row r="267" spans="2:2">
      <c r="B267" s="198"/>
    </row>
    <row r="268" spans="2:2">
      <c r="B268" s="198"/>
    </row>
    <row r="269" spans="2:2">
      <c r="B269" s="198"/>
    </row>
    <row r="270" spans="2:2">
      <c r="B270" s="198"/>
    </row>
    <row r="271" spans="2:2">
      <c r="B271" s="198"/>
    </row>
    <row r="272" spans="2:2">
      <c r="B272" s="198"/>
    </row>
    <row r="273" spans="2:2">
      <c r="B273" s="198"/>
    </row>
    <row r="274" spans="2:2">
      <c r="B274" s="198"/>
    </row>
    <row r="275" spans="2:2">
      <c r="B275" s="198"/>
    </row>
    <row r="276" spans="2:2">
      <c r="B276" s="198"/>
    </row>
    <row r="277" spans="2:2">
      <c r="B277" s="198"/>
    </row>
    <row r="278" spans="2:2">
      <c r="B278" s="198"/>
    </row>
    <row r="279" spans="2:2">
      <c r="B279" s="198"/>
    </row>
    <row r="280" spans="2:2">
      <c r="B280" s="198"/>
    </row>
    <row r="281" spans="2:2">
      <c r="B281" s="198"/>
    </row>
    <row r="282" spans="2:2">
      <c r="B282" s="198"/>
    </row>
    <row r="283" spans="2:2">
      <c r="B283" s="198"/>
    </row>
    <row r="284" spans="2:2">
      <c r="B284" s="198"/>
    </row>
    <row r="285" spans="2:2">
      <c r="B285" s="198"/>
    </row>
    <row r="286" spans="2:2">
      <c r="B286" s="198"/>
    </row>
    <row r="287" spans="2:2">
      <c r="B287" s="198"/>
    </row>
    <row r="288" spans="2:2">
      <c r="B288" s="198"/>
    </row>
    <row r="289" spans="2:2">
      <c r="B289" s="198"/>
    </row>
    <row r="290" spans="2:2">
      <c r="B290" s="198"/>
    </row>
    <row r="291" spans="2:2">
      <c r="B291" s="198"/>
    </row>
    <row r="292" spans="2:2">
      <c r="B292" s="198"/>
    </row>
    <row r="293" spans="2:2">
      <c r="B293" s="198"/>
    </row>
    <row r="294" spans="2:2">
      <c r="B294" s="198"/>
    </row>
    <row r="295" spans="2:2">
      <c r="B295" s="198"/>
    </row>
    <row r="296" spans="2:2">
      <c r="B296" s="198"/>
    </row>
    <row r="297" spans="2:2">
      <c r="B297" s="198"/>
    </row>
    <row r="298" spans="2:2">
      <c r="B298" s="198"/>
    </row>
    <row r="299" spans="2:2">
      <c r="B299" s="198"/>
    </row>
    <row r="300" spans="2:2">
      <c r="B300" s="198"/>
    </row>
    <row r="301" spans="2:2">
      <c r="B301" s="198"/>
    </row>
    <row r="302" spans="2:2">
      <c r="B302" s="198"/>
    </row>
    <row r="303" spans="2:2">
      <c r="B303" s="198"/>
    </row>
    <row r="304" spans="2:2">
      <c r="B304" s="198"/>
    </row>
    <row r="305" spans="2:2">
      <c r="B305" s="198"/>
    </row>
    <row r="306" spans="2:2">
      <c r="B306" s="198"/>
    </row>
    <row r="307" spans="2:2">
      <c r="B307" s="198"/>
    </row>
  </sheetData>
  <sheetProtection algorithmName="SHA-512" hashValue="JF7hM1mx1HEsjyFf3xMsdBzz7Kgq5m+OFIJa8SciGTo0T3v4GZ5zJKaCztAf0+buO6EUPohPkblzwaxOvrMglA==" saltValue="oPLrt/jHNJlfi7sGyFHXcw==" spinCount="100000" sheet="1" objects="1" scenarios="1"/>
  <mergeCells count="5">
    <mergeCell ref="A2:B2"/>
    <mergeCell ref="C2:G2"/>
    <mergeCell ref="A3:B3"/>
    <mergeCell ref="C3:G3"/>
    <mergeCell ref="A4:B4"/>
  </mergeCells>
  <dataValidations count="2"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 D206:H206">
      <formula1>0</formula1>
    </dataValidation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C4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"/>
  <sheetViews>
    <sheetView workbookViewId="0"/>
  </sheetViews>
  <sheetFormatPr defaultRowHeight="13.2"/>
  <cols>
    <col min="1" max="1" width="8.88671875" style="118"/>
    <col min="2" max="2" width="56.44140625" style="118" customWidth="1"/>
    <col min="3" max="3" width="18" style="118" customWidth="1"/>
    <col min="4" max="4" width="12.88671875" style="118" customWidth="1"/>
    <col min="5" max="5" width="12.6640625" style="118" customWidth="1"/>
    <col min="6" max="6" width="14.88671875" style="118" customWidth="1"/>
    <col min="7" max="7" width="11.6640625" style="118" customWidth="1"/>
    <col min="8" max="8" width="14.5546875" style="118" customWidth="1"/>
    <col min="9" max="9" width="15.44140625" style="118" customWidth="1"/>
    <col min="10" max="10" width="14" style="118" customWidth="1"/>
    <col min="11" max="11" width="12.88671875" style="118" customWidth="1"/>
    <col min="12" max="12" width="13.44140625" style="118" customWidth="1"/>
    <col min="13" max="13" width="12.5546875" style="118" customWidth="1"/>
    <col min="14" max="14" width="15.44140625" style="118" customWidth="1"/>
    <col min="15" max="15" width="13.6640625" style="118" customWidth="1"/>
    <col min="16" max="16" width="13.109375" style="118" customWidth="1"/>
    <col min="17" max="17" width="13.88671875" style="118" customWidth="1"/>
    <col min="18" max="18" width="15.88671875" style="118" customWidth="1"/>
    <col min="19" max="16384" width="8.88671875" style="118"/>
  </cols>
  <sheetData>
    <row r="1" spans="1:18" ht="18" thickBot="1">
      <c r="A1" s="179"/>
      <c r="B1" s="95" t="s">
        <v>109</v>
      </c>
      <c r="C1" s="148"/>
      <c r="D1" s="95"/>
      <c r="E1" s="9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6" thickBot="1">
      <c r="A2" s="150" t="s">
        <v>101</v>
      </c>
      <c r="B2" s="150"/>
      <c r="C2" s="180" t="s">
        <v>102</v>
      </c>
      <c r="D2" s="181"/>
      <c r="E2" s="181"/>
      <c r="F2" s="181"/>
      <c r="G2" s="182"/>
      <c r="H2" s="96"/>
      <c r="I2" s="183" t="s">
        <v>107</v>
      </c>
      <c r="J2" s="184" t="s">
        <v>103</v>
      </c>
      <c r="K2" s="30"/>
      <c r="L2" s="30"/>
      <c r="M2" s="30"/>
      <c r="N2" s="30"/>
      <c r="O2" s="30"/>
      <c r="P2" s="30"/>
      <c r="Q2" s="30"/>
      <c r="R2" s="30"/>
    </row>
    <row r="3" spans="1:18" ht="18" thickBot="1">
      <c r="A3" s="152" t="s">
        <v>0</v>
      </c>
      <c r="B3" s="152"/>
      <c r="C3" s="185" t="s">
        <v>105</v>
      </c>
      <c r="D3" s="186"/>
      <c r="E3" s="186"/>
      <c r="F3" s="186"/>
      <c r="G3" s="187"/>
      <c r="H3" s="96"/>
      <c r="I3" s="188" t="s">
        <v>97</v>
      </c>
      <c r="J3" s="184">
        <v>920</v>
      </c>
      <c r="K3" s="30"/>
      <c r="L3" s="30"/>
      <c r="M3" s="30"/>
      <c r="N3" s="30"/>
      <c r="O3" s="30"/>
      <c r="P3" s="30"/>
      <c r="Q3" s="30"/>
      <c r="R3" s="30"/>
    </row>
    <row r="4" spans="1:18" ht="13.8">
      <c r="A4" s="154" t="s">
        <v>110</v>
      </c>
      <c r="B4" s="154"/>
      <c r="C4" s="189">
        <v>146</v>
      </c>
      <c r="D4" s="190"/>
      <c r="E4" s="190"/>
      <c r="F4" s="190"/>
      <c r="G4" s="190"/>
      <c r="H4" s="190"/>
      <c r="I4" s="190"/>
      <c r="J4" s="190"/>
      <c r="K4" s="30"/>
      <c r="L4" s="30"/>
      <c r="M4" s="30"/>
      <c r="N4" s="30"/>
      <c r="O4" s="30"/>
      <c r="P4" s="30"/>
      <c r="Q4" s="30"/>
      <c r="R4" s="30"/>
    </row>
    <row r="5" spans="1:18" ht="14.4" thickBot="1">
      <c r="A5" s="97"/>
      <c r="B5" s="191"/>
      <c r="C5" s="191"/>
      <c r="D5" s="191"/>
      <c r="E5" s="191"/>
      <c r="F5" s="191"/>
      <c r="G5" s="191"/>
      <c r="H5" s="191"/>
      <c r="I5" s="192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96.6">
      <c r="A6" s="42" t="s">
        <v>1</v>
      </c>
      <c r="B6" s="43" t="s">
        <v>2</v>
      </c>
      <c r="C6" s="57" t="s">
        <v>3</v>
      </c>
      <c r="D6" s="98" t="s">
        <v>73</v>
      </c>
      <c r="E6" s="57" t="s">
        <v>4</v>
      </c>
      <c r="F6" s="99" t="s">
        <v>5</v>
      </c>
      <c r="G6" s="57" t="s">
        <v>6</v>
      </c>
      <c r="H6" s="98" t="s">
        <v>7</v>
      </c>
      <c r="I6" s="57" t="s">
        <v>8</v>
      </c>
      <c r="J6" s="98" t="s">
        <v>9</v>
      </c>
      <c r="K6" s="57" t="s">
        <v>10</v>
      </c>
      <c r="L6" s="57" t="s">
        <v>111</v>
      </c>
      <c r="M6" s="57" t="s">
        <v>64</v>
      </c>
      <c r="N6" s="57" t="s">
        <v>65</v>
      </c>
      <c r="O6" s="57" t="s">
        <v>66</v>
      </c>
      <c r="P6" s="57" t="s">
        <v>67</v>
      </c>
      <c r="Q6" s="57" t="s">
        <v>84</v>
      </c>
      <c r="R6" s="4" t="s">
        <v>12</v>
      </c>
    </row>
    <row r="7" spans="1:18" ht="14.4" thickBot="1">
      <c r="A7" s="44" t="s">
        <v>13</v>
      </c>
      <c r="B7" s="45" t="s">
        <v>14</v>
      </c>
      <c r="C7" s="58" t="s">
        <v>15</v>
      </c>
      <c r="D7" s="24" t="s">
        <v>16</v>
      </c>
      <c r="E7" s="58" t="s">
        <v>17</v>
      </c>
      <c r="F7" s="24" t="s">
        <v>18</v>
      </c>
      <c r="G7" s="58" t="s">
        <v>19</v>
      </c>
      <c r="H7" s="24" t="s">
        <v>20</v>
      </c>
      <c r="I7" s="58" t="s">
        <v>21</v>
      </c>
      <c r="J7" s="24" t="s">
        <v>22</v>
      </c>
      <c r="K7" s="58" t="s">
        <v>23</v>
      </c>
      <c r="L7" s="58" t="s">
        <v>24</v>
      </c>
      <c r="M7" s="58" t="s">
        <v>25</v>
      </c>
      <c r="N7" s="58" t="s">
        <v>68</v>
      </c>
      <c r="O7" s="58" t="s">
        <v>69</v>
      </c>
      <c r="P7" s="58" t="s">
        <v>70</v>
      </c>
      <c r="Q7" s="58"/>
      <c r="R7" s="58" t="s">
        <v>71</v>
      </c>
    </row>
    <row r="8" spans="1:18" ht="13.8">
      <c r="A8" s="100">
        <v>411</v>
      </c>
      <c r="B8" s="101" t="s">
        <v>112</v>
      </c>
      <c r="C8" s="102">
        <f>+C9</f>
        <v>0</v>
      </c>
      <c r="D8" s="102">
        <f t="shared" ref="D8:P8" si="0">D9</f>
        <v>750000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>SUM(D8:P8)</f>
        <v>750000</v>
      </c>
      <c r="R8" s="102">
        <f>SUM(C8:P8)</f>
        <v>750000</v>
      </c>
    </row>
    <row r="9" spans="1:18" ht="13.8">
      <c r="A9" s="103">
        <v>4111</v>
      </c>
      <c r="B9" s="104" t="s">
        <v>113</v>
      </c>
      <c r="C9" s="105"/>
      <c r="D9" s="194">
        <v>750000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02">
        <f t="shared" ref="Q9:Q72" si="1">SUM(D9:P9)</f>
        <v>750000</v>
      </c>
      <c r="R9" s="102">
        <f t="shared" ref="R9:R72" si="2">SUM(C9:P9)</f>
        <v>750000</v>
      </c>
    </row>
    <row r="10" spans="1:18" ht="13.8">
      <c r="A10" s="106">
        <v>412</v>
      </c>
      <c r="B10" s="107" t="s">
        <v>114</v>
      </c>
      <c r="C10" s="102">
        <f>SUM(C11:C13)</f>
        <v>0</v>
      </c>
      <c r="D10" s="102">
        <f t="shared" ref="D10:L10" si="3">SUM(D11:D13)</f>
        <v>160500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2">
        <f t="shared" si="3"/>
        <v>0</v>
      </c>
      <c r="J10" s="102">
        <f t="shared" si="3"/>
        <v>0</v>
      </c>
      <c r="K10" s="102">
        <f t="shared" si="3"/>
        <v>0</v>
      </c>
      <c r="L10" s="102">
        <f t="shared" si="3"/>
        <v>0</v>
      </c>
      <c r="M10" s="102">
        <f>SUM(M11:M13)</f>
        <v>0</v>
      </c>
      <c r="N10" s="102">
        <f>SUM(N11:N13)</f>
        <v>0</v>
      </c>
      <c r="O10" s="102">
        <f>SUM(O11:O13)</f>
        <v>0</v>
      </c>
      <c r="P10" s="102">
        <f>SUM(P11:P13)</f>
        <v>0</v>
      </c>
      <c r="Q10" s="102">
        <f t="shared" si="1"/>
        <v>160500</v>
      </c>
      <c r="R10" s="102">
        <f t="shared" si="2"/>
        <v>160500</v>
      </c>
    </row>
    <row r="11" spans="1:18" ht="13.8">
      <c r="A11" s="103">
        <v>4121</v>
      </c>
      <c r="B11" s="104" t="s">
        <v>115</v>
      </c>
      <c r="C11" s="105"/>
      <c r="D11" s="195">
        <v>105000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02">
        <f t="shared" si="1"/>
        <v>105000</v>
      </c>
      <c r="R11" s="102">
        <f t="shared" si="2"/>
        <v>105000</v>
      </c>
    </row>
    <row r="12" spans="1:18" ht="13.8">
      <c r="A12" s="103">
        <v>4122</v>
      </c>
      <c r="B12" s="104" t="s">
        <v>116</v>
      </c>
      <c r="C12" s="105"/>
      <c r="D12" s="195">
        <v>48000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02">
        <f t="shared" si="1"/>
        <v>48000</v>
      </c>
      <c r="R12" s="102">
        <f t="shared" si="2"/>
        <v>48000</v>
      </c>
    </row>
    <row r="13" spans="1:18" ht="13.8">
      <c r="A13" s="103">
        <v>4123</v>
      </c>
      <c r="B13" s="104" t="s">
        <v>117</v>
      </c>
      <c r="C13" s="105"/>
      <c r="D13" s="195">
        <v>7500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02">
        <f t="shared" si="1"/>
        <v>7500</v>
      </c>
      <c r="R13" s="102">
        <f t="shared" si="2"/>
        <v>7500</v>
      </c>
    </row>
    <row r="14" spans="1:18" ht="13.8">
      <c r="A14" s="106">
        <v>413</v>
      </c>
      <c r="B14" s="107" t="s">
        <v>118</v>
      </c>
      <c r="C14" s="102">
        <f>C15</f>
        <v>2650000</v>
      </c>
      <c r="D14" s="102">
        <f>D15</f>
        <v>0</v>
      </c>
      <c r="E14" s="102"/>
      <c r="F14" s="102"/>
      <c r="G14" s="102"/>
      <c r="H14" s="102"/>
      <c r="I14" s="102">
        <f t="shared" ref="I14:P14" si="4">I15</f>
        <v>0</v>
      </c>
      <c r="J14" s="102">
        <f t="shared" si="4"/>
        <v>0</v>
      </c>
      <c r="K14" s="102">
        <f t="shared" si="4"/>
        <v>0</v>
      </c>
      <c r="L14" s="102">
        <f t="shared" si="4"/>
        <v>0</v>
      </c>
      <c r="M14" s="102">
        <f t="shared" si="4"/>
        <v>0</v>
      </c>
      <c r="N14" s="102">
        <f t="shared" si="4"/>
        <v>0</v>
      </c>
      <c r="O14" s="102">
        <f t="shared" si="4"/>
        <v>0</v>
      </c>
      <c r="P14" s="102">
        <f t="shared" si="4"/>
        <v>0</v>
      </c>
      <c r="Q14" s="102">
        <f t="shared" si="1"/>
        <v>0</v>
      </c>
      <c r="R14" s="102">
        <f t="shared" si="2"/>
        <v>2650000</v>
      </c>
    </row>
    <row r="15" spans="1:18" ht="13.8">
      <c r="A15" s="103">
        <v>4131</v>
      </c>
      <c r="B15" s="104" t="s">
        <v>118</v>
      </c>
      <c r="C15" s="195">
        <v>2650000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02">
        <f t="shared" si="1"/>
        <v>0</v>
      </c>
      <c r="R15" s="102">
        <f t="shared" si="2"/>
        <v>2650000</v>
      </c>
    </row>
    <row r="16" spans="1:18" ht="13.8">
      <c r="A16" s="106">
        <v>414</v>
      </c>
      <c r="B16" s="107" t="s">
        <v>119</v>
      </c>
      <c r="C16" s="102">
        <f>SUM(C17:C20)</f>
        <v>1350000</v>
      </c>
      <c r="D16" s="102">
        <f>SUM(D17:D20)</f>
        <v>0</v>
      </c>
      <c r="E16" s="102"/>
      <c r="F16" s="102"/>
      <c r="G16" s="102"/>
      <c r="H16" s="102"/>
      <c r="I16" s="102">
        <f t="shared" ref="I16:P16" si="5">SUM(I17:I20)</f>
        <v>0</v>
      </c>
      <c r="J16" s="102">
        <f t="shared" si="5"/>
        <v>0</v>
      </c>
      <c r="K16" s="102">
        <f t="shared" si="5"/>
        <v>0</v>
      </c>
      <c r="L16" s="102">
        <f t="shared" si="5"/>
        <v>0</v>
      </c>
      <c r="M16" s="102">
        <f t="shared" si="5"/>
        <v>0</v>
      </c>
      <c r="N16" s="102">
        <f t="shared" si="5"/>
        <v>0</v>
      </c>
      <c r="O16" s="102">
        <f t="shared" si="5"/>
        <v>0</v>
      </c>
      <c r="P16" s="102">
        <f t="shared" si="5"/>
        <v>0</v>
      </c>
      <c r="Q16" s="102">
        <f t="shared" si="1"/>
        <v>0</v>
      </c>
      <c r="R16" s="102">
        <f t="shared" si="2"/>
        <v>1350000</v>
      </c>
    </row>
    <row r="17" spans="1:18" ht="27.6">
      <c r="A17" s="103">
        <v>4141</v>
      </c>
      <c r="B17" s="104" t="s">
        <v>120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02">
        <f t="shared" si="1"/>
        <v>0</v>
      </c>
      <c r="R17" s="102">
        <f t="shared" si="2"/>
        <v>0</v>
      </c>
    </row>
    <row r="18" spans="1:18" ht="13.8">
      <c r="A18" s="103">
        <v>4142</v>
      </c>
      <c r="B18" s="104" t="s">
        <v>121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02">
        <f t="shared" si="1"/>
        <v>0</v>
      </c>
      <c r="R18" s="102">
        <f t="shared" si="2"/>
        <v>0</v>
      </c>
    </row>
    <row r="19" spans="1:18" ht="13.8">
      <c r="A19" s="103">
        <v>4143</v>
      </c>
      <c r="B19" s="104" t="s">
        <v>122</v>
      </c>
      <c r="C19" s="195">
        <v>1250000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02">
        <f t="shared" si="1"/>
        <v>0</v>
      </c>
      <c r="R19" s="102">
        <f t="shared" si="2"/>
        <v>1250000</v>
      </c>
    </row>
    <row r="20" spans="1:18" ht="27.6">
      <c r="A20" s="103">
        <v>4144</v>
      </c>
      <c r="B20" s="104" t="s">
        <v>123</v>
      </c>
      <c r="C20" s="195">
        <v>100000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02">
        <f t="shared" si="1"/>
        <v>0</v>
      </c>
      <c r="R20" s="102">
        <f t="shared" si="2"/>
        <v>100000</v>
      </c>
    </row>
    <row r="21" spans="1:18" ht="13.8">
      <c r="A21" s="106">
        <v>415</v>
      </c>
      <c r="B21" s="107" t="s">
        <v>124</v>
      </c>
      <c r="C21" s="102">
        <f>C22</f>
        <v>125000</v>
      </c>
      <c r="D21" s="102">
        <f>D22</f>
        <v>0</v>
      </c>
      <c r="E21" s="102"/>
      <c r="F21" s="102"/>
      <c r="G21" s="102"/>
      <c r="H21" s="102"/>
      <c r="I21" s="102">
        <f t="shared" ref="I21:P21" si="6">I22</f>
        <v>0</v>
      </c>
      <c r="J21" s="102">
        <f t="shared" si="6"/>
        <v>0</v>
      </c>
      <c r="K21" s="102">
        <f t="shared" si="6"/>
        <v>0</v>
      </c>
      <c r="L21" s="102">
        <f t="shared" si="6"/>
        <v>0</v>
      </c>
      <c r="M21" s="102">
        <f t="shared" si="6"/>
        <v>0</v>
      </c>
      <c r="N21" s="102">
        <f t="shared" si="6"/>
        <v>0</v>
      </c>
      <c r="O21" s="102">
        <f t="shared" si="6"/>
        <v>0</v>
      </c>
      <c r="P21" s="102">
        <f t="shared" si="6"/>
        <v>0</v>
      </c>
      <c r="Q21" s="102">
        <f t="shared" si="1"/>
        <v>0</v>
      </c>
      <c r="R21" s="102">
        <f t="shared" si="2"/>
        <v>125000</v>
      </c>
    </row>
    <row r="22" spans="1:18" ht="13.8">
      <c r="A22" s="103">
        <v>4151</v>
      </c>
      <c r="B22" s="104" t="s">
        <v>124</v>
      </c>
      <c r="C22" s="195">
        <v>125000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02">
        <f t="shared" si="1"/>
        <v>0</v>
      </c>
      <c r="R22" s="102">
        <f t="shared" si="2"/>
        <v>125000</v>
      </c>
    </row>
    <row r="23" spans="1:18" ht="13.8">
      <c r="A23" s="106">
        <v>416</v>
      </c>
      <c r="B23" s="107" t="s">
        <v>125</v>
      </c>
      <c r="C23" s="102">
        <f>C24</f>
        <v>1250000</v>
      </c>
      <c r="D23" s="102">
        <f>D24</f>
        <v>0</v>
      </c>
      <c r="E23" s="102"/>
      <c r="F23" s="102"/>
      <c r="G23" s="102"/>
      <c r="H23" s="102">
        <f>H24</f>
        <v>0</v>
      </c>
      <c r="I23" s="102">
        <f t="shared" ref="I23:P23" si="7">I24</f>
        <v>0</v>
      </c>
      <c r="J23" s="102">
        <f t="shared" si="7"/>
        <v>0</v>
      </c>
      <c r="K23" s="102">
        <f t="shared" si="7"/>
        <v>0</v>
      </c>
      <c r="L23" s="102">
        <f t="shared" si="7"/>
        <v>0</v>
      </c>
      <c r="M23" s="102">
        <f t="shared" si="7"/>
        <v>0</v>
      </c>
      <c r="N23" s="102">
        <f t="shared" si="7"/>
        <v>0</v>
      </c>
      <c r="O23" s="102">
        <f t="shared" si="7"/>
        <v>0</v>
      </c>
      <c r="P23" s="102">
        <f t="shared" si="7"/>
        <v>0</v>
      </c>
      <c r="Q23" s="102">
        <f t="shared" si="1"/>
        <v>0</v>
      </c>
      <c r="R23" s="102">
        <f t="shared" si="2"/>
        <v>1250000</v>
      </c>
    </row>
    <row r="24" spans="1:18" ht="13.8">
      <c r="A24" s="103">
        <v>4161</v>
      </c>
      <c r="B24" s="104" t="s">
        <v>125</v>
      </c>
      <c r="C24" s="195">
        <v>1250000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02">
        <f t="shared" si="1"/>
        <v>0</v>
      </c>
      <c r="R24" s="102">
        <f t="shared" si="2"/>
        <v>1250000</v>
      </c>
    </row>
    <row r="25" spans="1:18" ht="13.8">
      <c r="A25" s="106">
        <v>417</v>
      </c>
      <c r="B25" s="107" t="s">
        <v>126</v>
      </c>
      <c r="C25" s="102"/>
      <c r="D25" s="102"/>
      <c r="E25" s="102"/>
      <c r="F25" s="102"/>
      <c r="G25" s="102"/>
      <c r="H25" s="102"/>
      <c r="I25" s="102">
        <f t="shared" ref="I25:P25" si="8">SUM(I26:I26)</f>
        <v>0</v>
      </c>
      <c r="J25" s="102">
        <f t="shared" si="8"/>
        <v>0</v>
      </c>
      <c r="K25" s="102">
        <f t="shared" si="8"/>
        <v>0</v>
      </c>
      <c r="L25" s="102">
        <f t="shared" si="8"/>
        <v>0</v>
      </c>
      <c r="M25" s="102">
        <f t="shared" si="8"/>
        <v>0</v>
      </c>
      <c r="N25" s="102">
        <f t="shared" si="8"/>
        <v>0</v>
      </c>
      <c r="O25" s="102">
        <f t="shared" si="8"/>
        <v>0</v>
      </c>
      <c r="P25" s="102">
        <f t="shared" si="8"/>
        <v>0</v>
      </c>
      <c r="Q25" s="102">
        <f t="shared" si="1"/>
        <v>0</v>
      </c>
      <c r="R25" s="102">
        <f t="shared" si="2"/>
        <v>0</v>
      </c>
    </row>
    <row r="26" spans="1:18" ht="13.8">
      <c r="A26" s="103">
        <v>4171</v>
      </c>
      <c r="B26" s="104" t="s">
        <v>126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02">
        <f t="shared" si="1"/>
        <v>0</v>
      </c>
      <c r="R26" s="102">
        <f t="shared" si="2"/>
        <v>0</v>
      </c>
    </row>
    <row r="27" spans="1:18" ht="13.8">
      <c r="A27" s="106">
        <v>418</v>
      </c>
      <c r="B27" s="107" t="s">
        <v>127</v>
      </c>
      <c r="C27" s="102"/>
      <c r="D27" s="102"/>
      <c r="E27" s="102"/>
      <c r="F27" s="102"/>
      <c r="G27" s="102"/>
      <c r="H27" s="102"/>
      <c r="I27" s="102">
        <f t="shared" ref="I27:P27" si="9">+I28</f>
        <v>0</v>
      </c>
      <c r="J27" s="102">
        <f t="shared" si="9"/>
        <v>0</v>
      </c>
      <c r="K27" s="102">
        <f t="shared" si="9"/>
        <v>0</v>
      </c>
      <c r="L27" s="102">
        <f t="shared" si="9"/>
        <v>0</v>
      </c>
      <c r="M27" s="102">
        <f t="shared" si="9"/>
        <v>0</v>
      </c>
      <c r="N27" s="102">
        <f t="shared" si="9"/>
        <v>0</v>
      </c>
      <c r="O27" s="102">
        <f t="shared" si="9"/>
        <v>0</v>
      </c>
      <c r="P27" s="102">
        <f t="shared" si="9"/>
        <v>0</v>
      </c>
      <c r="Q27" s="102">
        <f t="shared" si="1"/>
        <v>0</v>
      </c>
      <c r="R27" s="102">
        <f t="shared" si="2"/>
        <v>0</v>
      </c>
    </row>
    <row r="28" spans="1:18" ht="13.8">
      <c r="A28" s="103">
        <v>4181</v>
      </c>
      <c r="B28" s="104" t="s">
        <v>127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02">
        <f t="shared" si="1"/>
        <v>0</v>
      </c>
      <c r="R28" s="102">
        <f t="shared" si="2"/>
        <v>0</v>
      </c>
    </row>
    <row r="29" spans="1:18" ht="13.8">
      <c r="A29" s="106">
        <v>421</v>
      </c>
      <c r="B29" s="107" t="s">
        <v>128</v>
      </c>
      <c r="C29" s="102">
        <f>SUM(C30:C36)</f>
        <v>2745000</v>
      </c>
      <c r="D29" s="102">
        <f>SUM(D30:D36)</f>
        <v>15000</v>
      </c>
      <c r="E29" s="102"/>
      <c r="F29" s="102"/>
      <c r="G29" s="102"/>
      <c r="H29" s="102">
        <f>SUM(H30:H36)</f>
        <v>215000</v>
      </c>
      <c r="I29" s="102">
        <f t="shared" ref="I29:P29" si="10">SUM(I30:I36)</f>
        <v>0</v>
      </c>
      <c r="J29" s="102">
        <f t="shared" si="10"/>
        <v>0</v>
      </c>
      <c r="K29" s="102">
        <f t="shared" si="10"/>
        <v>0</v>
      </c>
      <c r="L29" s="102">
        <f t="shared" si="10"/>
        <v>0</v>
      </c>
      <c r="M29" s="102">
        <f t="shared" si="10"/>
        <v>0</v>
      </c>
      <c r="N29" s="102">
        <f t="shared" si="10"/>
        <v>0</v>
      </c>
      <c r="O29" s="102">
        <f t="shared" si="10"/>
        <v>0</v>
      </c>
      <c r="P29" s="102">
        <f t="shared" si="10"/>
        <v>0</v>
      </c>
      <c r="Q29" s="102">
        <f t="shared" si="1"/>
        <v>230000</v>
      </c>
      <c r="R29" s="102">
        <f t="shared" si="2"/>
        <v>2975000</v>
      </c>
    </row>
    <row r="30" spans="1:18" ht="13.8">
      <c r="A30" s="103">
        <v>4211</v>
      </c>
      <c r="B30" s="104" t="s">
        <v>129</v>
      </c>
      <c r="C30" s="195">
        <v>155000</v>
      </c>
      <c r="D30" s="195">
        <v>15000</v>
      </c>
      <c r="E30" s="195"/>
      <c r="F30" s="195"/>
      <c r="G30" s="195"/>
      <c r="H30" s="195">
        <v>15000</v>
      </c>
      <c r="I30" s="195"/>
      <c r="J30" s="195"/>
      <c r="K30" s="195"/>
      <c r="L30" s="195"/>
      <c r="M30" s="195"/>
      <c r="N30" s="195"/>
      <c r="O30" s="195"/>
      <c r="P30" s="195"/>
      <c r="Q30" s="102">
        <f t="shared" si="1"/>
        <v>30000</v>
      </c>
      <c r="R30" s="102">
        <f t="shared" si="2"/>
        <v>185000</v>
      </c>
    </row>
    <row r="31" spans="1:18" ht="13.8">
      <c r="A31" s="103">
        <v>4212</v>
      </c>
      <c r="B31" s="104" t="s">
        <v>130</v>
      </c>
      <c r="C31" s="195">
        <v>1400000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02">
        <f t="shared" si="1"/>
        <v>0</v>
      </c>
      <c r="R31" s="102">
        <f t="shared" si="2"/>
        <v>1400000</v>
      </c>
    </row>
    <row r="32" spans="1:18" ht="13.8">
      <c r="A32" s="103">
        <v>4213</v>
      </c>
      <c r="B32" s="104" t="s">
        <v>131</v>
      </c>
      <c r="C32" s="195">
        <v>217500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02">
        <f t="shared" si="1"/>
        <v>0</v>
      </c>
      <c r="R32" s="102">
        <f t="shared" si="2"/>
        <v>217500</v>
      </c>
    </row>
    <row r="33" spans="1:18" ht="13.8">
      <c r="A33" s="103">
        <v>4214</v>
      </c>
      <c r="B33" s="104" t="s">
        <v>132</v>
      </c>
      <c r="C33" s="195">
        <v>532500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02">
        <f t="shared" si="1"/>
        <v>0</v>
      </c>
      <c r="R33" s="102">
        <f t="shared" si="2"/>
        <v>532500</v>
      </c>
    </row>
    <row r="34" spans="1:18" ht="13.8">
      <c r="A34" s="103">
        <v>4215</v>
      </c>
      <c r="B34" s="104" t="s">
        <v>133</v>
      </c>
      <c r="C34" s="195">
        <v>50000</v>
      </c>
      <c r="D34" s="195"/>
      <c r="E34" s="195"/>
      <c r="F34" s="195"/>
      <c r="G34" s="195"/>
      <c r="H34" s="195">
        <v>50000</v>
      </c>
      <c r="I34" s="195"/>
      <c r="J34" s="195"/>
      <c r="K34" s="195"/>
      <c r="L34" s="195"/>
      <c r="M34" s="195"/>
      <c r="N34" s="195"/>
      <c r="O34" s="195"/>
      <c r="P34" s="195"/>
      <c r="Q34" s="102">
        <f t="shared" si="1"/>
        <v>50000</v>
      </c>
      <c r="R34" s="102">
        <f t="shared" si="2"/>
        <v>100000</v>
      </c>
    </row>
    <row r="35" spans="1:18" ht="13.8">
      <c r="A35" s="103">
        <v>4216</v>
      </c>
      <c r="B35" s="104" t="s">
        <v>134</v>
      </c>
      <c r="C35" s="195">
        <v>350000</v>
      </c>
      <c r="D35" s="195"/>
      <c r="E35" s="195"/>
      <c r="F35" s="195"/>
      <c r="G35" s="195"/>
      <c r="H35" s="195">
        <v>150000</v>
      </c>
      <c r="I35" s="195"/>
      <c r="J35" s="195"/>
      <c r="K35" s="195"/>
      <c r="L35" s="195"/>
      <c r="M35" s="195"/>
      <c r="N35" s="195"/>
      <c r="O35" s="195"/>
      <c r="P35" s="195"/>
      <c r="Q35" s="102">
        <f t="shared" si="1"/>
        <v>150000</v>
      </c>
      <c r="R35" s="102">
        <f t="shared" si="2"/>
        <v>500000</v>
      </c>
    </row>
    <row r="36" spans="1:18" ht="13.8">
      <c r="A36" s="103">
        <v>4219</v>
      </c>
      <c r="B36" s="104" t="s">
        <v>135</v>
      </c>
      <c r="C36" s="195">
        <v>40000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02">
        <f t="shared" si="1"/>
        <v>0</v>
      </c>
      <c r="R36" s="102">
        <f t="shared" si="2"/>
        <v>40000</v>
      </c>
    </row>
    <row r="37" spans="1:18" ht="13.8">
      <c r="A37" s="106">
        <v>422</v>
      </c>
      <c r="B37" s="107" t="s">
        <v>136</v>
      </c>
      <c r="C37" s="102">
        <f>SUM(C38:C42)</f>
        <v>975000</v>
      </c>
      <c r="D37" s="102">
        <f>SUM(D38:D42)</f>
        <v>620000</v>
      </c>
      <c r="E37" s="102"/>
      <c r="F37" s="102"/>
      <c r="G37" s="102"/>
      <c r="H37" s="102">
        <f>SUM(H38:H42)</f>
        <v>335000</v>
      </c>
      <c r="I37" s="102">
        <f t="shared" ref="I37:P37" si="11">SUM(I38:I42)</f>
        <v>0</v>
      </c>
      <c r="J37" s="102">
        <f t="shared" si="11"/>
        <v>0</v>
      </c>
      <c r="K37" s="102">
        <f t="shared" si="11"/>
        <v>0</v>
      </c>
      <c r="L37" s="102">
        <f t="shared" si="11"/>
        <v>0</v>
      </c>
      <c r="M37" s="102">
        <f t="shared" si="11"/>
        <v>0</v>
      </c>
      <c r="N37" s="102">
        <f t="shared" si="11"/>
        <v>0</v>
      </c>
      <c r="O37" s="102">
        <f t="shared" si="11"/>
        <v>0</v>
      </c>
      <c r="P37" s="102">
        <f t="shared" si="11"/>
        <v>0</v>
      </c>
      <c r="Q37" s="102">
        <f t="shared" si="1"/>
        <v>955000</v>
      </c>
      <c r="R37" s="102">
        <f t="shared" si="2"/>
        <v>1930000</v>
      </c>
    </row>
    <row r="38" spans="1:18" ht="13.8">
      <c r="A38" s="103">
        <v>4221</v>
      </c>
      <c r="B38" s="104" t="s">
        <v>137</v>
      </c>
      <c r="C38" s="195">
        <v>225000</v>
      </c>
      <c r="D38" s="195">
        <v>260000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02">
        <f t="shared" si="1"/>
        <v>260000</v>
      </c>
      <c r="R38" s="102">
        <f>C38+D38</f>
        <v>485000</v>
      </c>
    </row>
    <row r="39" spans="1:18" ht="13.8">
      <c r="A39" s="103">
        <v>4222</v>
      </c>
      <c r="B39" s="104" t="s">
        <v>138</v>
      </c>
      <c r="C39" s="195">
        <v>325000</v>
      </c>
      <c r="D39" s="195">
        <v>300000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02">
        <f t="shared" si="1"/>
        <v>300000</v>
      </c>
      <c r="R39" s="102">
        <f t="shared" si="2"/>
        <v>625000</v>
      </c>
    </row>
    <row r="40" spans="1:18" ht="13.8">
      <c r="A40" s="103">
        <v>4223</v>
      </c>
      <c r="B40" s="104" t="s">
        <v>139</v>
      </c>
      <c r="C40" s="195">
        <v>25000</v>
      </c>
      <c r="D40" s="195">
        <v>60000</v>
      </c>
      <c r="E40" s="195"/>
      <c r="F40" s="195"/>
      <c r="G40" s="195"/>
      <c r="H40" s="195">
        <v>10000</v>
      </c>
      <c r="I40" s="195"/>
      <c r="J40" s="195"/>
      <c r="K40" s="195"/>
      <c r="L40" s="195"/>
      <c r="M40" s="195"/>
      <c r="N40" s="195"/>
      <c r="O40" s="195"/>
      <c r="P40" s="195"/>
      <c r="Q40" s="102">
        <f t="shared" si="1"/>
        <v>70000</v>
      </c>
      <c r="R40" s="102">
        <f t="shared" si="2"/>
        <v>95000</v>
      </c>
    </row>
    <row r="41" spans="1:18" ht="13.8">
      <c r="A41" s="103">
        <v>4224</v>
      </c>
      <c r="B41" s="104" t="s">
        <v>140</v>
      </c>
      <c r="C41" s="195">
        <v>350000</v>
      </c>
      <c r="D41" s="195"/>
      <c r="E41" s="195"/>
      <c r="F41" s="195"/>
      <c r="G41" s="195"/>
      <c r="H41" s="195">
        <v>300000</v>
      </c>
      <c r="I41" s="195"/>
      <c r="J41" s="195"/>
      <c r="K41" s="195"/>
      <c r="L41" s="195"/>
      <c r="M41" s="195"/>
      <c r="N41" s="195"/>
      <c r="O41" s="195"/>
      <c r="P41" s="195"/>
      <c r="Q41" s="102">
        <f t="shared" si="1"/>
        <v>300000</v>
      </c>
      <c r="R41" s="102">
        <f t="shared" si="2"/>
        <v>650000</v>
      </c>
    </row>
    <row r="42" spans="1:18" ht="13.8">
      <c r="A42" s="103">
        <v>4229</v>
      </c>
      <c r="B42" s="104" t="s">
        <v>141</v>
      </c>
      <c r="C42" s="195">
        <v>50000</v>
      </c>
      <c r="D42" s="195"/>
      <c r="E42" s="195"/>
      <c r="F42" s="195"/>
      <c r="G42" s="195"/>
      <c r="H42" s="195">
        <v>25000</v>
      </c>
      <c r="I42" s="195"/>
      <c r="J42" s="195"/>
      <c r="K42" s="195"/>
      <c r="L42" s="195"/>
      <c r="M42" s="195"/>
      <c r="N42" s="195"/>
      <c r="O42" s="195"/>
      <c r="P42" s="195"/>
      <c r="Q42" s="102">
        <f t="shared" si="1"/>
        <v>25000</v>
      </c>
      <c r="R42" s="102">
        <f t="shared" si="2"/>
        <v>75000</v>
      </c>
    </row>
    <row r="43" spans="1:18" ht="13.8">
      <c r="A43" s="106">
        <v>423</v>
      </c>
      <c r="B43" s="107" t="s">
        <v>142</v>
      </c>
      <c r="C43" s="102">
        <f>SUM(C44:C51)</f>
        <v>2325000</v>
      </c>
      <c r="D43" s="102">
        <f>SUM(D44:D51)</f>
        <v>340000</v>
      </c>
      <c r="E43" s="102"/>
      <c r="F43" s="102"/>
      <c r="G43" s="102"/>
      <c r="H43" s="102">
        <f>SUM(H44:H51)</f>
        <v>2335000</v>
      </c>
      <c r="I43" s="102">
        <f t="shared" ref="I43:P43" si="12">SUM(I44:I51)</f>
        <v>0</v>
      </c>
      <c r="J43" s="102">
        <f t="shared" si="12"/>
        <v>0</v>
      </c>
      <c r="K43" s="102">
        <f t="shared" si="12"/>
        <v>0</v>
      </c>
      <c r="L43" s="102">
        <f t="shared" si="12"/>
        <v>0</v>
      </c>
      <c r="M43" s="102">
        <f t="shared" si="12"/>
        <v>0</v>
      </c>
      <c r="N43" s="102">
        <f t="shared" si="12"/>
        <v>0</v>
      </c>
      <c r="O43" s="102">
        <f t="shared" si="12"/>
        <v>0</v>
      </c>
      <c r="P43" s="102">
        <f t="shared" si="12"/>
        <v>0</v>
      </c>
      <c r="Q43" s="102">
        <f t="shared" si="1"/>
        <v>2675000</v>
      </c>
      <c r="R43" s="102">
        <f t="shared" si="2"/>
        <v>5000000</v>
      </c>
    </row>
    <row r="44" spans="1:18" ht="13.8">
      <c r="A44" s="103">
        <v>4231</v>
      </c>
      <c r="B44" s="104" t="s">
        <v>143</v>
      </c>
      <c r="C44" s="195">
        <v>300000</v>
      </c>
      <c r="D44" s="195"/>
      <c r="E44" s="195"/>
      <c r="F44" s="195"/>
      <c r="G44" s="195"/>
      <c r="H44" s="195">
        <v>35000</v>
      </c>
      <c r="I44" s="195"/>
      <c r="J44" s="195"/>
      <c r="K44" s="195"/>
      <c r="L44" s="195"/>
      <c r="M44" s="195"/>
      <c r="N44" s="195"/>
      <c r="O44" s="195"/>
      <c r="P44" s="195"/>
      <c r="Q44" s="102">
        <f t="shared" si="1"/>
        <v>35000</v>
      </c>
      <c r="R44" s="102">
        <f t="shared" si="2"/>
        <v>335000</v>
      </c>
    </row>
    <row r="45" spans="1:18" ht="13.8">
      <c r="A45" s="103">
        <v>4232</v>
      </c>
      <c r="B45" s="104" t="s">
        <v>144</v>
      </c>
      <c r="C45" s="195">
        <v>725000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02">
        <f t="shared" si="1"/>
        <v>0</v>
      </c>
      <c r="R45" s="102">
        <f t="shared" si="2"/>
        <v>725000</v>
      </c>
    </row>
    <row r="46" spans="1:18" ht="13.8">
      <c r="A46" s="103">
        <v>4233</v>
      </c>
      <c r="B46" s="104" t="s">
        <v>145</v>
      </c>
      <c r="C46" s="195">
        <v>750000</v>
      </c>
      <c r="D46" s="195"/>
      <c r="E46" s="195"/>
      <c r="F46" s="195"/>
      <c r="G46" s="195"/>
      <c r="H46" s="195">
        <v>200000</v>
      </c>
      <c r="I46" s="195"/>
      <c r="J46" s="195"/>
      <c r="K46" s="195"/>
      <c r="L46" s="195"/>
      <c r="M46" s="195"/>
      <c r="N46" s="195"/>
      <c r="O46" s="195"/>
      <c r="P46" s="195"/>
      <c r="Q46" s="102">
        <f t="shared" si="1"/>
        <v>200000</v>
      </c>
      <c r="R46" s="102">
        <f t="shared" si="2"/>
        <v>950000</v>
      </c>
    </row>
    <row r="47" spans="1:18" ht="13.8">
      <c r="A47" s="103">
        <v>4234</v>
      </c>
      <c r="B47" s="104" t="s">
        <v>146</v>
      </c>
      <c r="C47" s="195">
        <v>25000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02">
        <f t="shared" si="1"/>
        <v>0</v>
      </c>
      <c r="R47" s="102">
        <f t="shared" si="2"/>
        <v>25000</v>
      </c>
    </row>
    <row r="48" spans="1:18" ht="13.8">
      <c r="A48" s="103">
        <v>4235</v>
      </c>
      <c r="B48" s="104" t="s">
        <v>147</v>
      </c>
      <c r="C48" s="195">
        <v>100000</v>
      </c>
      <c r="D48" s="195">
        <v>50000</v>
      </c>
      <c r="E48" s="195"/>
      <c r="F48" s="195"/>
      <c r="G48" s="195"/>
      <c r="H48" s="195">
        <v>375000</v>
      </c>
      <c r="I48" s="195"/>
      <c r="J48" s="195"/>
      <c r="K48" s="195"/>
      <c r="L48" s="195"/>
      <c r="M48" s="195"/>
      <c r="N48" s="195"/>
      <c r="O48" s="195"/>
      <c r="P48" s="195"/>
      <c r="Q48" s="102">
        <f t="shared" si="1"/>
        <v>425000</v>
      </c>
      <c r="R48" s="102">
        <f t="shared" si="2"/>
        <v>525000</v>
      </c>
    </row>
    <row r="49" spans="1:18" ht="13.8">
      <c r="A49" s="103">
        <v>4236</v>
      </c>
      <c r="B49" s="104" t="s">
        <v>148</v>
      </c>
      <c r="C49" s="195">
        <v>125000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02">
        <f t="shared" si="1"/>
        <v>0</v>
      </c>
      <c r="R49" s="102">
        <f t="shared" si="2"/>
        <v>125000</v>
      </c>
    </row>
    <row r="50" spans="1:18" ht="13.8">
      <c r="A50" s="103">
        <v>4237</v>
      </c>
      <c r="B50" s="104" t="s">
        <v>149</v>
      </c>
      <c r="C50" s="195">
        <v>125000</v>
      </c>
      <c r="D50" s="195">
        <v>125000</v>
      </c>
      <c r="E50" s="195"/>
      <c r="F50" s="195"/>
      <c r="G50" s="195"/>
      <c r="H50" s="195">
        <v>100000</v>
      </c>
      <c r="I50" s="195"/>
      <c r="J50" s="195"/>
      <c r="K50" s="195"/>
      <c r="L50" s="195"/>
      <c r="M50" s="195"/>
      <c r="N50" s="195"/>
      <c r="O50" s="195"/>
      <c r="P50" s="195"/>
      <c r="Q50" s="102">
        <f t="shared" si="1"/>
        <v>225000</v>
      </c>
      <c r="R50" s="102">
        <f t="shared" si="2"/>
        <v>350000</v>
      </c>
    </row>
    <row r="51" spans="1:18" ht="13.8">
      <c r="A51" s="103">
        <v>4239</v>
      </c>
      <c r="B51" s="104" t="s">
        <v>150</v>
      </c>
      <c r="C51" s="195">
        <v>175000</v>
      </c>
      <c r="D51" s="195">
        <v>165000</v>
      </c>
      <c r="E51" s="195"/>
      <c r="F51" s="195"/>
      <c r="G51" s="195"/>
      <c r="H51" s="195">
        <v>1625000</v>
      </c>
      <c r="I51" s="195"/>
      <c r="J51" s="195"/>
      <c r="K51" s="195"/>
      <c r="L51" s="195"/>
      <c r="M51" s="195"/>
      <c r="N51" s="195"/>
      <c r="O51" s="195"/>
      <c r="P51" s="195"/>
      <c r="Q51" s="102">
        <f t="shared" si="1"/>
        <v>1790000</v>
      </c>
      <c r="R51" s="102">
        <f t="shared" si="2"/>
        <v>1965000</v>
      </c>
    </row>
    <row r="52" spans="1:18" ht="13.8">
      <c r="A52" s="106">
        <v>424</v>
      </c>
      <c r="B52" s="107" t="s">
        <v>151</v>
      </c>
      <c r="C52" s="102">
        <f>SUM(C53:C59)</f>
        <v>915000</v>
      </c>
      <c r="D52" s="102">
        <f>SUM(D53:D59)</f>
        <v>0</v>
      </c>
      <c r="E52" s="102"/>
      <c r="F52" s="102"/>
      <c r="G52" s="102"/>
      <c r="H52" s="102">
        <f>SUM(H53:H59)</f>
        <v>200000</v>
      </c>
      <c r="I52" s="102">
        <f t="shared" ref="I52:P52" si="13">SUM(I53:I59)</f>
        <v>0</v>
      </c>
      <c r="J52" s="102">
        <f t="shared" si="13"/>
        <v>0</v>
      </c>
      <c r="K52" s="102">
        <f t="shared" si="13"/>
        <v>0</v>
      </c>
      <c r="L52" s="102">
        <f t="shared" si="13"/>
        <v>0</v>
      </c>
      <c r="M52" s="102">
        <f t="shared" si="13"/>
        <v>0</v>
      </c>
      <c r="N52" s="102">
        <f t="shared" si="13"/>
        <v>0</v>
      </c>
      <c r="O52" s="102">
        <f t="shared" si="13"/>
        <v>0</v>
      </c>
      <c r="P52" s="102">
        <f t="shared" si="13"/>
        <v>0</v>
      </c>
      <c r="Q52" s="102">
        <f t="shared" si="1"/>
        <v>200000</v>
      </c>
      <c r="R52" s="102">
        <f t="shared" si="2"/>
        <v>1115000</v>
      </c>
    </row>
    <row r="53" spans="1:18" ht="13.8">
      <c r="A53" s="103">
        <v>4241</v>
      </c>
      <c r="B53" s="104" t="s">
        <v>152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02">
        <f t="shared" si="1"/>
        <v>0</v>
      </c>
      <c r="R53" s="102">
        <f t="shared" si="2"/>
        <v>0</v>
      </c>
    </row>
    <row r="54" spans="1:18" ht="13.8">
      <c r="A54" s="103">
        <v>4242</v>
      </c>
      <c r="B54" s="104" t="s">
        <v>153</v>
      </c>
      <c r="C54" s="195">
        <v>300000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02">
        <f t="shared" si="1"/>
        <v>0</v>
      </c>
      <c r="R54" s="102">
        <f t="shared" si="2"/>
        <v>300000</v>
      </c>
    </row>
    <row r="55" spans="1:18" ht="13.8">
      <c r="A55" s="103">
        <v>4243</v>
      </c>
      <c r="B55" s="104" t="s">
        <v>154</v>
      </c>
      <c r="C55" s="195">
        <v>25000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02">
        <f t="shared" si="1"/>
        <v>0</v>
      </c>
      <c r="R55" s="102">
        <f t="shared" si="2"/>
        <v>25000</v>
      </c>
    </row>
    <row r="56" spans="1:18" ht="13.8">
      <c r="A56" s="103">
        <v>4244</v>
      </c>
      <c r="B56" s="104" t="s">
        <v>155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02">
        <f t="shared" si="1"/>
        <v>0</v>
      </c>
      <c r="R56" s="102">
        <f t="shared" si="2"/>
        <v>0</v>
      </c>
    </row>
    <row r="57" spans="1:18" ht="27.6">
      <c r="A57" s="103">
        <v>4245</v>
      </c>
      <c r="B57" s="104" t="s">
        <v>156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02">
        <f t="shared" si="1"/>
        <v>0</v>
      </c>
      <c r="R57" s="102">
        <f t="shared" si="2"/>
        <v>0</v>
      </c>
    </row>
    <row r="58" spans="1:18" ht="27.6">
      <c r="A58" s="103">
        <v>4246</v>
      </c>
      <c r="B58" s="104" t="s">
        <v>157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02">
        <f t="shared" si="1"/>
        <v>0</v>
      </c>
      <c r="R58" s="102">
        <f t="shared" si="2"/>
        <v>0</v>
      </c>
    </row>
    <row r="59" spans="1:18" ht="13.8">
      <c r="A59" s="103">
        <v>4249</v>
      </c>
      <c r="B59" s="104" t="s">
        <v>158</v>
      </c>
      <c r="C59" s="195">
        <v>590000</v>
      </c>
      <c r="D59" s="195"/>
      <c r="E59" s="195"/>
      <c r="F59" s="195"/>
      <c r="G59" s="195"/>
      <c r="H59" s="195">
        <v>200000</v>
      </c>
      <c r="I59" s="195"/>
      <c r="J59" s="195"/>
      <c r="K59" s="195"/>
      <c r="L59" s="195"/>
      <c r="M59" s="195"/>
      <c r="N59" s="195"/>
      <c r="O59" s="195"/>
      <c r="P59" s="195"/>
      <c r="Q59" s="102">
        <f t="shared" si="1"/>
        <v>200000</v>
      </c>
      <c r="R59" s="102">
        <f t="shared" si="2"/>
        <v>790000</v>
      </c>
    </row>
    <row r="60" spans="1:18" ht="13.8">
      <c r="A60" s="106">
        <v>425</v>
      </c>
      <c r="B60" s="107" t="s">
        <v>159</v>
      </c>
      <c r="C60" s="102">
        <f>SUM(C61:C62)</f>
        <v>3050000</v>
      </c>
      <c r="D60" s="102"/>
      <c r="E60" s="102"/>
      <c r="F60" s="102"/>
      <c r="G60" s="102"/>
      <c r="H60" s="102">
        <f>SUM(H61:H62)</f>
        <v>0</v>
      </c>
      <c r="I60" s="102">
        <f t="shared" ref="I60:P60" si="14">SUM(I61:I62)</f>
        <v>0</v>
      </c>
      <c r="J60" s="102">
        <f t="shared" si="14"/>
        <v>0</v>
      </c>
      <c r="K60" s="102">
        <f t="shared" si="14"/>
        <v>0</v>
      </c>
      <c r="L60" s="102">
        <f t="shared" si="14"/>
        <v>0</v>
      </c>
      <c r="M60" s="102">
        <f t="shared" si="14"/>
        <v>0</v>
      </c>
      <c r="N60" s="102">
        <f t="shared" si="14"/>
        <v>0</v>
      </c>
      <c r="O60" s="102">
        <f t="shared" si="14"/>
        <v>0</v>
      </c>
      <c r="P60" s="102">
        <f t="shared" si="14"/>
        <v>0</v>
      </c>
      <c r="Q60" s="102">
        <f t="shared" si="1"/>
        <v>0</v>
      </c>
      <c r="R60" s="102">
        <f t="shared" si="2"/>
        <v>3050000</v>
      </c>
    </row>
    <row r="61" spans="1:18" ht="13.8">
      <c r="A61" s="103">
        <v>4251</v>
      </c>
      <c r="B61" s="104" t="s">
        <v>160</v>
      </c>
      <c r="C61" s="195">
        <v>1800000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02">
        <f t="shared" si="1"/>
        <v>0</v>
      </c>
      <c r="R61" s="102">
        <f t="shared" si="2"/>
        <v>1800000</v>
      </c>
    </row>
    <row r="62" spans="1:18" ht="13.8">
      <c r="A62" s="103">
        <v>4252</v>
      </c>
      <c r="B62" s="104" t="s">
        <v>161</v>
      </c>
      <c r="C62" s="195">
        <v>1250000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02">
        <f t="shared" si="1"/>
        <v>0</v>
      </c>
      <c r="R62" s="102">
        <f t="shared" si="2"/>
        <v>1250000</v>
      </c>
    </row>
    <row r="63" spans="1:18" ht="13.8">
      <c r="A63" s="106">
        <v>426</v>
      </c>
      <c r="B63" s="107" t="s">
        <v>162</v>
      </c>
      <c r="C63" s="102">
        <f>SUM(C64:C72)</f>
        <v>1140000</v>
      </c>
      <c r="D63" s="102">
        <f>SUM(D64:D72)</f>
        <v>10000</v>
      </c>
      <c r="E63" s="102"/>
      <c r="F63" s="102"/>
      <c r="G63" s="102"/>
      <c r="H63" s="102">
        <f>SUM(H64:H72)</f>
        <v>85000</v>
      </c>
      <c r="I63" s="102">
        <f t="shared" ref="I63:P63" si="15">SUM(I64:I72)</f>
        <v>0</v>
      </c>
      <c r="J63" s="102">
        <f t="shared" si="15"/>
        <v>0</v>
      </c>
      <c r="K63" s="102">
        <f t="shared" si="15"/>
        <v>0</v>
      </c>
      <c r="L63" s="102">
        <f t="shared" si="15"/>
        <v>0</v>
      </c>
      <c r="M63" s="102">
        <f t="shared" si="15"/>
        <v>0</v>
      </c>
      <c r="N63" s="102">
        <f t="shared" si="15"/>
        <v>0</v>
      </c>
      <c r="O63" s="102">
        <f t="shared" si="15"/>
        <v>0</v>
      </c>
      <c r="P63" s="102">
        <f t="shared" si="15"/>
        <v>0</v>
      </c>
      <c r="Q63" s="102">
        <f t="shared" si="1"/>
        <v>95000</v>
      </c>
      <c r="R63" s="102">
        <f t="shared" si="2"/>
        <v>1235000</v>
      </c>
    </row>
    <row r="64" spans="1:18" ht="13.8">
      <c r="A64" s="103">
        <v>4261</v>
      </c>
      <c r="B64" s="104" t="s">
        <v>163</v>
      </c>
      <c r="C64" s="195">
        <v>300000</v>
      </c>
      <c r="D64" s="195">
        <v>10000</v>
      </c>
      <c r="E64" s="195"/>
      <c r="F64" s="195"/>
      <c r="G64" s="195"/>
      <c r="H64" s="195">
        <v>10000</v>
      </c>
      <c r="I64" s="195"/>
      <c r="J64" s="195"/>
      <c r="K64" s="195"/>
      <c r="L64" s="195"/>
      <c r="M64" s="195"/>
      <c r="N64" s="195"/>
      <c r="O64" s="195"/>
      <c r="P64" s="195"/>
      <c r="Q64" s="102">
        <f t="shared" si="1"/>
        <v>20000</v>
      </c>
      <c r="R64" s="102">
        <f t="shared" si="2"/>
        <v>320000</v>
      </c>
    </row>
    <row r="65" spans="1:18" ht="13.8">
      <c r="A65" s="103">
        <v>4262</v>
      </c>
      <c r="B65" s="104" t="s">
        <v>164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02">
        <f t="shared" si="1"/>
        <v>0</v>
      </c>
      <c r="R65" s="102">
        <f t="shared" si="2"/>
        <v>0</v>
      </c>
    </row>
    <row r="66" spans="1:18" ht="13.8">
      <c r="A66" s="103">
        <v>4263</v>
      </c>
      <c r="B66" s="104" t="s">
        <v>165</v>
      </c>
      <c r="C66" s="195">
        <v>75000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02">
        <f t="shared" si="1"/>
        <v>0</v>
      </c>
      <c r="R66" s="102">
        <f t="shared" si="2"/>
        <v>75000</v>
      </c>
    </row>
    <row r="67" spans="1:18" ht="13.8">
      <c r="A67" s="103">
        <v>4264</v>
      </c>
      <c r="B67" s="104" t="s">
        <v>166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02">
        <f t="shared" si="1"/>
        <v>0</v>
      </c>
      <c r="R67" s="102">
        <f t="shared" si="2"/>
        <v>0</v>
      </c>
    </row>
    <row r="68" spans="1:18" ht="13.8">
      <c r="A68" s="103">
        <v>4265</v>
      </c>
      <c r="B68" s="104" t="s">
        <v>167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02">
        <f t="shared" si="1"/>
        <v>0</v>
      </c>
      <c r="R68" s="102">
        <f t="shared" si="2"/>
        <v>0</v>
      </c>
    </row>
    <row r="69" spans="1:18" ht="13.8">
      <c r="A69" s="103">
        <v>4266</v>
      </c>
      <c r="B69" s="104" t="s">
        <v>168</v>
      </c>
      <c r="C69" s="195">
        <v>200000</v>
      </c>
      <c r="D69" s="195"/>
      <c r="E69" s="195"/>
      <c r="F69" s="195"/>
      <c r="G69" s="195"/>
      <c r="H69" s="195">
        <v>25000</v>
      </c>
      <c r="I69" s="195"/>
      <c r="J69" s="195"/>
      <c r="K69" s="195"/>
      <c r="L69" s="195"/>
      <c r="M69" s="195"/>
      <c r="N69" s="195"/>
      <c r="O69" s="195"/>
      <c r="P69" s="195"/>
      <c r="Q69" s="102">
        <f t="shared" si="1"/>
        <v>25000</v>
      </c>
      <c r="R69" s="102">
        <f t="shared" si="2"/>
        <v>225000</v>
      </c>
    </row>
    <row r="70" spans="1:18" ht="13.8">
      <c r="A70" s="103">
        <v>4267</v>
      </c>
      <c r="B70" s="104" t="s">
        <v>169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02">
        <f t="shared" si="1"/>
        <v>0</v>
      </c>
      <c r="R70" s="102">
        <f t="shared" si="2"/>
        <v>0</v>
      </c>
    </row>
    <row r="71" spans="1:18" ht="13.8">
      <c r="A71" s="103">
        <v>4268</v>
      </c>
      <c r="B71" s="104" t="s">
        <v>170</v>
      </c>
      <c r="C71" s="195">
        <v>300000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02">
        <f t="shared" si="1"/>
        <v>0</v>
      </c>
      <c r="R71" s="102">
        <f t="shared" si="2"/>
        <v>300000</v>
      </c>
    </row>
    <row r="72" spans="1:18" ht="13.8">
      <c r="A72" s="103">
        <v>4269</v>
      </c>
      <c r="B72" s="104" t="s">
        <v>171</v>
      </c>
      <c r="C72" s="195">
        <v>265000</v>
      </c>
      <c r="D72" s="195"/>
      <c r="E72" s="195"/>
      <c r="F72" s="195"/>
      <c r="G72" s="195"/>
      <c r="H72" s="195">
        <v>50000</v>
      </c>
      <c r="I72" s="195"/>
      <c r="J72" s="195"/>
      <c r="K72" s="195"/>
      <c r="L72" s="195"/>
      <c r="M72" s="195"/>
      <c r="N72" s="195"/>
      <c r="O72" s="195"/>
      <c r="P72" s="195"/>
      <c r="Q72" s="102">
        <f t="shared" si="1"/>
        <v>50000</v>
      </c>
      <c r="R72" s="102">
        <f t="shared" si="2"/>
        <v>315000</v>
      </c>
    </row>
    <row r="73" spans="1:18" ht="13.8">
      <c r="A73" s="106">
        <v>431</v>
      </c>
      <c r="B73" s="107" t="s">
        <v>172</v>
      </c>
      <c r="C73" s="102"/>
      <c r="D73" s="102"/>
      <c r="E73" s="102"/>
      <c r="F73" s="102"/>
      <c r="G73" s="102"/>
      <c r="H73" s="102"/>
      <c r="I73" s="102">
        <f t="shared" ref="I73:P73" si="16">SUM(I74:I76)</f>
        <v>0</v>
      </c>
      <c r="J73" s="102">
        <f t="shared" si="16"/>
        <v>0</v>
      </c>
      <c r="K73" s="102">
        <f t="shared" si="16"/>
        <v>0</v>
      </c>
      <c r="L73" s="102">
        <f t="shared" si="16"/>
        <v>0</v>
      </c>
      <c r="M73" s="102">
        <f t="shared" si="16"/>
        <v>0</v>
      </c>
      <c r="N73" s="102">
        <f t="shared" si="16"/>
        <v>0</v>
      </c>
      <c r="O73" s="102">
        <f t="shared" si="16"/>
        <v>0</v>
      </c>
      <c r="P73" s="102">
        <f t="shared" si="16"/>
        <v>0</v>
      </c>
      <c r="Q73" s="102">
        <f t="shared" ref="Q73:Q139" si="17">SUM(D73:P73)</f>
        <v>0</v>
      </c>
      <c r="R73" s="102">
        <f t="shared" ref="R73:R139" si="18">SUM(C73:P73)</f>
        <v>0</v>
      </c>
    </row>
    <row r="74" spans="1:18" ht="13.8">
      <c r="A74" s="103">
        <v>4311</v>
      </c>
      <c r="B74" s="104" t="s">
        <v>173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02">
        <f t="shared" si="17"/>
        <v>0</v>
      </c>
      <c r="R74" s="102">
        <f t="shared" si="18"/>
        <v>0</v>
      </c>
    </row>
    <row r="75" spans="1:18" ht="13.8">
      <c r="A75" s="103">
        <v>4312</v>
      </c>
      <c r="B75" s="104" t="s">
        <v>174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02">
        <f t="shared" si="17"/>
        <v>0</v>
      </c>
      <c r="R75" s="102">
        <f t="shared" si="18"/>
        <v>0</v>
      </c>
    </row>
    <row r="76" spans="1:18" ht="13.8">
      <c r="A76" s="103">
        <v>4313</v>
      </c>
      <c r="B76" s="104" t="s">
        <v>175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02">
        <f t="shared" si="17"/>
        <v>0</v>
      </c>
      <c r="R76" s="102">
        <f t="shared" si="18"/>
        <v>0</v>
      </c>
    </row>
    <row r="77" spans="1:18" ht="13.8">
      <c r="A77" s="106">
        <v>432</v>
      </c>
      <c r="B77" s="107" t="s">
        <v>176</v>
      </c>
      <c r="C77" s="102"/>
      <c r="D77" s="102"/>
      <c r="E77" s="102"/>
      <c r="F77" s="102"/>
      <c r="G77" s="102"/>
      <c r="H77" s="102"/>
      <c r="I77" s="102">
        <f t="shared" ref="I77:P77" si="19">+I78</f>
        <v>0</v>
      </c>
      <c r="J77" s="102">
        <f t="shared" si="19"/>
        <v>0</v>
      </c>
      <c r="K77" s="102">
        <f t="shared" si="19"/>
        <v>0</v>
      </c>
      <c r="L77" s="102">
        <f t="shared" si="19"/>
        <v>0</v>
      </c>
      <c r="M77" s="102">
        <f t="shared" si="19"/>
        <v>0</v>
      </c>
      <c r="N77" s="102">
        <f t="shared" si="19"/>
        <v>0</v>
      </c>
      <c r="O77" s="102">
        <f t="shared" si="19"/>
        <v>0</v>
      </c>
      <c r="P77" s="102">
        <f t="shared" si="19"/>
        <v>0</v>
      </c>
      <c r="Q77" s="102">
        <f t="shared" si="17"/>
        <v>0</v>
      </c>
      <c r="R77" s="102">
        <f t="shared" si="18"/>
        <v>0</v>
      </c>
    </row>
    <row r="78" spans="1:18" ht="13.8">
      <c r="A78" s="103">
        <v>4321</v>
      </c>
      <c r="B78" s="104" t="s">
        <v>176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02">
        <f t="shared" si="17"/>
        <v>0</v>
      </c>
      <c r="R78" s="102">
        <f t="shared" si="18"/>
        <v>0</v>
      </c>
    </row>
    <row r="79" spans="1:18" ht="13.8">
      <c r="A79" s="106">
        <v>433</v>
      </c>
      <c r="B79" s="107" t="s">
        <v>177</v>
      </c>
      <c r="C79" s="102"/>
      <c r="D79" s="102"/>
      <c r="E79" s="102"/>
      <c r="F79" s="102"/>
      <c r="G79" s="102"/>
      <c r="H79" s="102"/>
      <c r="I79" s="102">
        <f t="shared" ref="I79:P79" si="20">I80</f>
        <v>0</v>
      </c>
      <c r="J79" s="102">
        <f t="shared" si="20"/>
        <v>0</v>
      </c>
      <c r="K79" s="102">
        <f t="shared" si="20"/>
        <v>0</v>
      </c>
      <c r="L79" s="102">
        <f t="shared" si="20"/>
        <v>0</v>
      </c>
      <c r="M79" s="102">
        <f t="shared" si="20"/>
        <v>0</v>
      </c>
      <c r="N79" s="102">
        <f t="shared" si="20"/>
        <v>0</v>
      </c>
      <c r="O79" s="102">
        <f t="shared" si="20"/>
        <v>0</v>
      </c>
      <c r="P79" s="102">
        <f t="shared" si="20"/>
        <v>0</v>
      </c>
      <c r="Q79" s="102">
        <f t="shared" si="17"/>
        <v>0</v>
      </c>
      <c r="R79" s="102">
        <f t="shared" si="18"/>
        <v>0</v>
      </c>
    </row>
    <row r="80" spans="1:18" ht="13.8">
      <c r="A80" s="103">
        <v>4331</v>
      </c>
      <c r="B80" s="104" t="s">
        <v>177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02">
        <f t="shared" si="17"/>
        <v>0</v>
      </c>
      <c r="R80" s="102">
        <f t="shared" si="18"/>
        <v>0</v>
      </c>
    </row>
    <row r="81" spans="1:18" ht="13.8">
      <c r="A81" s="106">
        <v>434</v>
      </c>
      <c r="B81" s="107" t="s">
        <v>178</v>
      </c>
      <c r="C81" s="102"/>
      <c r="D81" s="102"/>
      <c r="E81" s="102"/>
      <c r="F81" s="102"/>
      <c r="G81" s="102"/>
      <c r="H81" s="102"/>
      <c r="I81" s="102">
        <f t="shared" ref="I81:P81" si="21">SUM(I82:I84)</f>
        <v>0</v>
      </c>
      <c r="J81" s="102">
        <f t="shared" si="21"/>
        <v>0</v>
      </c>
      <c r="K81" s="102">
        <f t="shared" si="21"/>
        <v>0</v>
      </c>
      <c r="L81" s="102">
        <f t="shared" si="21"/>
        <v>0</v>
      </c>
      <c r="M81" s="102">
        <f t="shared" si="21"/>
        <v>0</v>
      </c>
      <c r="N81" s="102">
        <f t="shared" si="21"/>
        <v>0</v>
      </c>
      <c r="O81" s="102">
        <f t="shared" si="21"/>
        <v>0</v>
      </c>
      <c r="P81" s="102">
        <f t="shared" si="21"/>
        <v>0</v>
      </c>
      <c r="Q81" s="102">
        <f t="shared" si="17"/>
        <v>0</v>
      </c>
      <c r="R81" s="102">
        <f t="shared" si="18"/>
        <v>0</v>
      </c>
    </row>
    <row r="82" spans="1:18" ht="13.8">
      <c r="A82" s="103">
        <v>4341</v>
      </c>
      <c r="B82" s="104" t="s">
        <v>179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02">
        <f t="shared" si="17"/>
        <v>0</v>
      </c>
      <c r="R82" s="102">
        <f t="shared" si="18"/>
        <v>0</v>
      </c>
    </row>
    <row r="83" spans="1:18" ht="13.8">
      <c r="A83" s="103">
        <v>4342</v>
      </c>
      <c r="B83" s="104" t="s">
        <v>180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02">
        <f t="shared" si="17"/>
        <v>0</v>
      </c>
      <c r="R83" s="102">
        <f t="shared" si="18"/>
        <v>0</v>
      </c>
    </row>
    <row r="84" spans="1:18" ht="13.8">
      <c r="A84" s="103">
        <v>4343</v>
      </c>
      <c r="B84" s="104" t="s">
        <v>181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02">
        <f t="shared" si="17"/>
        <v>0</v>
      </c>
      <c r="R84" s="102">
        <f t="shared" si="18"/>
        <v>0</v>
      </c>
    </row>
    <row r="85" spans="1:18" ht="13.8">
      <c r="A85" s="106">
        <v>435</v>
      </c>
      <c r="B85" s="107" t="s">
        <v>182</v>
      </c>
      <c r="C85" s="102"/>
      <c r="D85" s="102"/>
      <c r="E85" s="102"/>
      <c r="F85" s="102"/>
      <c r="G85" s="102"/>
      <c r="H85" s="102"/>
      <c r="I85" s="102">
        <f t="shared" ref="I85:P85" si="22">+I86</f>
        <v>0</v>
      </c>
      <c r="J85" s="102">
        <f t="shared" si="22"/>
        <v>0</v>
      </c>
      <c r="K85" s="102">
        <f t="shared" si="22"/>
        <v>0</v>
      </c>
      <c r="L85" s="102">
        <f t="shared" si="22"/>
        <v>0</v>
      </c>
      <c r="M85" s="102">
        <f t="shared" si="22"/>
        <v>0</v>
      </c>
      <c r="N85" s="102">
        <f t="shared" si="22"/>
        <v>0</v>
      </c>
      <c r="O85" s="102">
        <f t="shared" si="22"/>
        <v>0</v>
      </c>
      <c r="P85" s="102">
        <f t="shared" si="22"/>
        <v>0</v>
      </c>
      <c r="Q85" s="102">
        <f t="shared" si="17"/>
        <v>0</v>
      </c>
      <c r="R85" s="102">
        <f t="shared" si="18"/>
        <v>0</v>
      </c>
    </row>
    <row r="86" spans="1:18" ht="13.8">
      <c r="A86" s="103">
        <v>4351</v>
      </c>
      <c r="B86" s="104" t="s">
        <v>182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02">
        <f t="shared" si="17"/>
        <v>0</v>
      </c>
      <c r="R86" s="102">
        <f t="shared" si="18"/>
        <v>0</v>
      </c>
    </row>
    <row r="87" spans="1:18" ht="13.8">
      <c r="A87" s="106">
        <v>441</v>
      </c>
      <c r="B87" s="107" t="s">
        <v>183</v>
      </c>
      <c r="C87" s="102"/>
      <c r="D87" s="102"/>
      <c r="E87" s="102"/>
      <c r="F87" s="102"/>
      <c r="G87" s="102"/>
      <c r="H87" s="102"/>
      <c r="I87" s="102">
        <f t="shared" ref="I87:P87" si="23">SUM(I88:I96)</f>
        <v>0</v>
      </c>
      <c r="J87" s="102">
        <f t="shared" si="23"/>
        <v>0</v>
      </c>
      <c r="K87" s="102">
        <f t="shared" si="23"/>
        <v>0</v>
      </c>
      <c r="L87" s="102">
        <f t="shared" si="23"/>
        <v>0</v>
      </c>
      <c r="M87" s="102">
        <f t="shared" si="23"/>
        <v>0</v>
      </c>
      <c r="N87" s="102">
        <f t="shared" si="23"/>
        <v>0</v>
      </c>
      <c r="O87" s="102">
        <f t="shared" si="23"/>
        <v>0</v>
      </c>
      <c r="P87" s="102">
        <f t="shared" si="23"/>
        <v>0</v>
      </c>
      <c r="Q87" s="102">
        <f t="shared" si="17"/>
        <v>0</v>
      </c>
      <c r="R87" s="102">
        <f t="shared" si="18"/>
        <v>0</v>
      </c>
    </row>
    <row r="88" spans="1:18" ht="13.8">
      <c r="A88" s="103">
        <v>4411</v>
      </c>
      <c r="B88" s="104" t="s">
        <v>184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02">
        <f t="shared" si="17"/>
        <v>0</v>
      </c>
      <c r="R88" s="102">
        <f t="shared" si="18"/>
        <v>0</v>
      </c>
    </row>
    <row r="89" spans="1:18" ht="13.8">
      <c r="A89" s="103">
        <v>4412</v>
      </c>
      <c r="B89" s="104" t="s">
        <v>185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02">
        <f t="shared" si="17"/>
        <v>0</v>
      </c>
      <c r="R89" s="102">
        <f t="shared" si="18"/>
        <v>0</v>
      </c>
    </row>
    <row r="90" spans="1:18" ht="27.6">
      <c r="A90" s="103">
        <v>4413</v>
      </c>
      <c r="B90" s="104" t="s">
        <v>186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02">
        <f t="shared" si="17"/>
        <v>0</v>
      </c>
      <c r="R90" s="102">
        <f t="shared" si="18"/>
        <v>0</v>
      </c>
    </row>
    <row r="91" spans="1:18" ht="13.8">
      <c r="A91" s="103">
        <v>4414</v>
      </c>
      <c r="B91" s="104" t="s">
        <v>187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02">
        <f t="shared" si="17"/>
        <v>0</v>
      </c>
      <c r="R91" s="102">
        <f t="shared" si="18"/>
        <v>0</v>
      </c>
    </row>
    <row r="92" spans="1:18" ht="13.8">
      <c r="A92" s="103">
        <v>4415</v>
      </c>
      <c r="B92" s="104" t="s">
        <v>188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02">
        <f t="shared" si="17"/>
        <v>0</v>
      </c>
      <c r="R92" s="102">
        <f t="shared" si="18"/>
        <v>0</v>
      </c>
    </row>
    <row r="93" spans="1:18" ht="13.8">
      <c r="A93" s="103">
        <v>4416</v>
      </c>
      <c r="B93" s="104" t="s">
        <v>189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02">
        <f t="shared" si="17"/>
        <v>0</v>
      </c>
      <c r="R93" s="102">
        <f t="shared" si="18"/>
        <v>0</v>
      </c>
    </row>
    <row r="94" spans="1:18" ht="13.8">
      <c r="A94" s="103">
        <v>4417</v>
      </c>
      <c r="B94" s="104" t="s">
        <v>190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02">
        <f t="shared" si="17"/>
        <v>0</v>
      </c>
      <c r="R94" s="102">
        <f t="shared" si="18"/>
        <v>0</v>
      </c>
    </row>
    <row r="95" spans="1:18" ht="13.8">
      <c r="A95" s="103">
        <v>4418</v>
      </c>
      <c r="B95" s="104" t="s">
        <v>191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02">
        <f t="shared" si="17"/>
        <v>0</v>
      </c>
      <c r="R95" s="102">
        <f t="shared" si="18"/>
        <v>0</v>
      </c>
    </row>
    <row r="96" spans="1:18" ht="13.8">
      <c r="A96" s="103">
        <v>4419</v>
      </c>
      <c r="B96" s="104" t="s">
        <v>192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02">
        <f t="shared" si="17"/>
        <v>0</v>
      </c>
      <c r="R96" s="102">
        <f t="shared" si="18"/>
        <v>0</v>
      </c>
    </row>
    <row r="97" spans="1:18" ht="13.8">
      <c r="A97" s="106">
        <v>442</v>
      </c>
      <c r="B97" s="107" t="s">
        <v>193</v>
      </c>
      <c r="C97" s="102"/>
      <c r="D97" s="102"/>
      <c r="E97" s="102"/>
      <c r="F97" s="102"/>
      <c r="G97" s="102"/>
      <c r="H97" s="102"/>
      <c r="I97" s="102">
        <f t="shared" ref="I97:P97" si="24">SUM(I98:I103)</f>
        <v>0</v>
      </c>
      <c r="J97" s="102">
        <f t="shared" si="24"/>
        <v>0</v>
      </c>
      <c r="K97" s="102">
        <f t="shared" si="24"/>
        <v>0</v>
      </c>
      <c r="L97" s="102">
        <f t="shared" si="24"/>
        <v>0</v>
      </c>
      <c r="M97" s="102">
        <f t="shared" si="24"/>
        <v>0</v>
      </c>
      <c r="N97" s="102">
        <f t="shared" si="24"/>
        <v>0</v>
      </c>
      <c r="O97" s="102">
        <f t="shared" si="24"/>
        <v>0</v>
      </c>
      <c r="P97" s="102">
        <f t="shared" si="24"/>
        <v>0</v>
      </c>
      <c r="Q97" s="102">
        <f t="shared" si="17"/>
        <v>0</v>
      </c>
      <c r="R97" s="102">
        <f t="shared" si="18"/>
        <v>0</v>
      </c>
    </row>
    <row r="98" spans="1:18" ht="13.8">
      <c r="A98" s="103">
        <v>4421</v>
      </c>
      <c r="B98" s="104" t="s">
        <v>194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02">
        <f t="shared" si="17"/>
        <v>0</v>
      </c>
      <c r="R98" s="102">
        <f t="shared" si="18"/>
        <v>0</v>
      </c>
    </row>
    <row r="99" spans="1:18" ht="13.8">
      <c r="A99" s="103">
        <v>4422</v>
      </c>
      <c r="B99" s="104" t="s">
        <v>195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02">
        <f t="shared" si="17"/>
        <v>0</v>
      </c>
      <c r="R99" s="102">
        <f t="shared" si="18"/>
        <v>0</v>
      </c>
    </row>
    <row r="100" spans="1:18" ht="13.8">
      <c r="A100" s="103">
        <v>4423</v>
      </c>
      <c r="B100" s="104" t="s">
        <v>196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02">
        <f t="shared" si="17"/>
        <v>0</v>
      </c>
      <c r="R100" s="102">
        <f t="shared" si="18"/>
        <v>0</v>
      </c>
    </row>
    <row r="101" spans="1:18" ht="13.8">
      <c r="A101" s="103">
        <v>4424</v>
      </c>
      <c r="B101" s="104" t="s">
        <v>197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02">
        <f t="shared" si="17"/>
        <v>0</v>
      </c>
      <c r="R101" s="102">
        <f t="shared" si="18"/>
        <v>0</v>
      </c>
    </row>
    <row r="102" spans="1:18" ht="13.8">
      <c r="A102" s="103">
        <v>4425</v>
      </c>
      <c r="B102" s="104" t="s">
        <v>198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02">
        <f t="shared" si="17"/>
        <v>0</v>
      </c>
      <c r="R102" s="102">
        <f t="shared" si="18"/>
        <v>0</v>
      </c>
    </row>
    <row r="103" spans="1:18" ht="13.8">
      <c r="A103" s="103">
        <v>4426</v>
      </c>
      <c r="B103" s="104" t="s">
        <v>199</v>
      </c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02">
        <f t="shared" si="17"/>
        <v>0</v>
      </c>
      <c r="R103" s="102">
        <f t="shared" si="18"/>
        <v>0</v>
      </c>
    </row>
    <row r="104" spans="1:18" ht="13.8">
      <c r="A104" s="106">
        <v>443</v>
      </c>
      <c r="B104" s="107" t="s">
        <v>200</v>
      </c>
      <c r="C104" s="102"/>
      <c r="D104" s="102"/>
      <c r="E104" s="102"/>
      <c r="F104" s="102"/>
      <c r="G104" s="102"/>
      <c r="H104" s="102"/>
      <c r="I104" s="102">
        <f t="shared" ref="I104:P104" si="25">I105</f>
        <v>0</v>
      </c>
      <c r="J104" s="102">
        <f t="shared" si="25"/>
        <v>0</v>
      </c>
      <c r="K104" s="102">
        <f t="shared" si="25"/>
        <v>0</v>
      </c>
      <c r="L104" s="102">
        <f t="shared" si="25"/>
        <v>0</v>
      </c>
      <c r="M104" s="102">
        <f t="shared" si="25"/>
        <v>0</v>
      </c>
      <c r="N104" s="102">
        <f t="shared" si="25"/>
        <v>0</v>
      </c>
      <c r="O104" s="102">
        <f t="shared" si="25"/>
        <v>0</v>
      </c>
      <c r="P104" s="102">
        <f t="shared" si="25"/>
        <v>0</v>
      </c>
      <c r="Q104" s="102">
        <f t="shared" si="17"/>
        <v>0</v>
      </c>
      <c r="R104" s="102">
        <f t="shared" si="18"/>
        <v>0</v>
      </c>
    </row>
    <row r="105" spans="1:18" ht="13.8">
      <c r="A105" s="103">
        <v>4431</v>
      </c>
      <c r="B105" s="104" t="s">
        <v>200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02">
        <f t="shared" si="17"/>
        <v>0</v>
      </c>
      <c r="R105" s="102">
        <f t="shared" si="18"/>
        <v>0</v>
      </c>
    </row>
    <row r="106" spans="1:18" ht="13.8">
      <c r="A106" s="106">
        <v>444</v>
      </c>
      <c r="B106" s="107" t="s">
        <v>201</v>
      </c>
      <c r="C106" s="102">
        <f>SUM(C107:C109)</f>
        <v>10000</v>
      </c>
      <c r="D106" s="102">
        <f>SUM(D107:D109)</f>
        <v>5000</v>
      </c>
      <c r="E106" s="102"/>
      <c r="F106" s="102"/>
      <c r="G106" s="102"/>
      <c r="H106" s="102"/>
      <c r="I106" s="102">
        <f t="shared" ref="I106:P106" si="26">SUM(I107:I109)</f>
        <v>0</v>
      </c>
      <c r="J106" s="102">
        <f t="shared" si="26"/>
        <v>0</v>
      </c>
      <c r="K106" s="102">
        <f t="shared" si="26"/>
        <v>0</v>
      </c>
      <c r="L106" s="102">
        <f t="shared" si="26"/>
        <v>0</v>
      </c>
      <c r="M106" s="102">
        <f t="shared" si="26"/>
        <v>0</v>
      </c>
      <c r="N106" s="102">
        <f t="shared" si="26"/>
        <v>0</v>
      </c>
      <c r="O106" s="102">
        <f t="shared" si="26"/>
        <v>0</v>
      </c>
      <c r="P106" s="102">
        <f t="shared" si="26"/>
        <v>0</v>
      </c>
      <c r="Q106" s="102">
        <f t="shared" si="17"/>
        <v>5000</v>
      </c>
      <c r="R106" s="102">
        <f t="shared" si="18"/>
        <v>15000</v>
      </c>
    </row>
    <row r="107" spans="1:18" ht="13.8">
      <c r="A107" s="103">
        <v>4441</v>
      </c>
      <c r="B107" s="104" t="s">
        <v>202</v>
      </c>
      <c r="C107" s="195">
        <v>10000</v>
      </c>
      <c r="D107" s="195">
        <v>5000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02">
        <f t="shared" si="17"/>
        <v>5000</v>
      </c>
      <c r="R107" s="102">
        <f t="shared" si="18"/>
        <v>15000</v>
      </c>
    </row>
    <row r="108" spans="1:18" ht="13.8">
      <c r="A108" s="103">
        <v>4442</v>
      </c>
      <c r="B108" s="104" t="s">
        <v>203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02">
        <f t="shared" si="17"/>
        <v>0</v>
      </c>
      <c r="R108" s="102">
        <f t="shared" si="18"/>
        <v>0</v>
      </c>
    </row>
    <row r="109" spans="1:18" ht="13.8">
      <c r="A109" s="103">
        <v>4443</v>
      </c>
      <c r="B109" s="104" t="s">
        <v>204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02">
        <f t="shared" si="17"/>
        <v>0</v>
      </c>
      <c r="R109" s="102">
        <f t="shared" si="18"/>
        <v>0</v>
      </c>
    </row>
    <row r="110" spans="1:18" ht="27.6">
      <c r="A110" s="106">
        <v>451</v>
      </c>
      <c r="B110" s="107" t="s">
        <v>205</v>
      </c>
      <c r="C110" s="102"/>
      <c r="D110" s="102"/>
      <c r="E110" s="102"/>
      <c r="F110" s="102"/>
      <c r="G110" s="102"/>
      <c r="H110" s="102"/>
      <c r="I110" s="102">
        <f t="shared" ref="I110:P110" si="27">SUM(I111:I112)</f>
        <v>0</v>
      </c>
      <c r="J110" s="102">
        <f t="shared" si="27"/>
        <v>0</v>
      </c>
      <c r="K110" s="102">
        <f t="shared" si="27"/>
        <v>0</v>
      </c>
      <c r="L110" s="102">
        <f t="shared" si="27"/>
        <v>0</v>
      </c>
      <c r="M110" s="102">
        <f t="shared" si="27"/>
        <v>0</v>
      </c>
      <c r="N110" s="102">
        <f t="shared" si="27"/>
        <v>0</v>
      </c>
      <c r="O110" s="102">
        <f t="shared" si="27"/>
        <v>0</v>
      </c>
      <c r="P110" s="102">
        <f t="shared" si="27"/>
        <v>0</v>
      </c>
      <c r="Q110" s="102">
        <f t="shared" si="17"/>
        <v>0</v>
      </c>
      <c r="R110" s="102">
        <f t="shared" si="18"/>
        <v>0</v>
      </c>
    </row>
    <row r="111" spans="1:18" ht="27.6">
      <c r="A111" s="103">
        <v>4511</v>
      </c>
      <c r="B111" s="104" t="s">
        <v>206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02">
        <f t="shared" si="17"/>
        <v>0</v>
      </c>
      <c r="R111" s="102">
        <f t="shared" si="18"/>
        <v>0</v>
      </c>
    </row>
    <row r="112" spans="1:18" ht="27.6">
      <c r="A112" s="103">
        <v>4512</v>
      </c>
      <c r="B112" s="104" t="s">
        <v>207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02">
        <f t="shared" si="17"/>
        <v>0</v>
      </c>
      <c r="R112" s="102">
        <f t="shared" si="18"/>
        <v>0</v>
      </c>
    </row>
    <row r="113" spans="1:18" ht="13.8">
      <c r="A113" s="106">
        <v>452</v>
      </c>
      <c r="B113" s="107" t="s">
        <v>208</v>
      </c>
      <c r="C113" s="102"/>
      <c r="D113" s="102"/>
      <c r="E113" s="102"/>
      <c r="F113" s="102"/>
      <c r="G113" s="102"/>
      <c r="H113" s="102"/>
      <c r="I113" s="102">
        <f t="shared" ref="I113:P113" si="28">SUM(I114:I115)</f>
        <v>0</v>
      </c>
      <c r="J113" s="102">
        <f t="shared" si="28"/>
        <v>0</v>
      </c>
      <c r="K113" s="102">
        <f t="shared" si="28"/>
        <v>0</v>
      </c>
      <c r="L113" s="102">
        <f t="shared" si="28"/>
        <v>0</v>
      </c>
      <c r="M113" s="102">
        <f t="shared" si="28"/>
        <v>0</v>
      </c>
      <c r="N113" s="102">
        <f t="shared" si="28"/>
        <v>0</v>
      </c>
      <c r="O113" s="102">
        <f t="shared" si="28"/>
        <v>0</v>
      </c>
      <c r="P113" s="102">
        <f t="shared" si="28"/>
        <v>0</v>
      </c>
      <c r="Q113" s="102">
        <f t="shared" si="17"/>
        <v>0</v>
      </c>
      <c r="R113" s="102">
        <f t="shared" si="18"/>
        <v>0</v>
      </c>
    </row>
    <row r="114" spans="1:18" ht="27.6">
      <c r="A114" s="103">
        <v>4521</v>
      </c>
      <c r="B114" s="104" t="s">
        <v>209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02">
        <f t="shared" si="17"/>
        <v>0</v>
      </c>
      <c r="R114" s="102">
        <f t="shared" si="18"/>
        <v>0</v>
      </c>
    </row>
    <row r="115" spans="1:18" ht="27.6">
      <c r="A115" s="103">
        <v>4522</v>
      </c>
      <c r="B115" s="104" t="s">
        <v>210</v>
      </c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02">
        <f t="shared" si="17"/>
        <v>0</v>
      </c>
      <c r="R115" s="102">
        <f t="shared" si="18"/>
        <v>0</v>
      </c>
    </row>
    <row r="116" spans="1:18" ht="13.8">
      <c r="A116" s="106">
        <v>453</v>
      </c>
      <c r="B116" s="107" t="s">
        <v>211</v>
      </c>
      <c r="C116" s="102"/>
      <c r="D116" s="102"/>
      <c r="E116" s="102"/>
      <c r="F116" s="102"/>
      <c r="G116" s="102"/>
      <c r="H116" s="102"/>
      <c r="I116" s="102">
        <f t="shared" ref="I116:P116" si="29">SUM(I117:I118)</f>
        <v>0</v>
      </c>
      <c r="J116" s="102">
        <f t="shared" si="29"/>
        <v>0</v>
      </c>
      <c r="K116" s="102">
        <f t="shared" si="29"/>
        <v>0</v>
      </c>
      <c r="L116" s="102">
        <f t="shared" si="29"/>
        <v>0</v>
      </c>
      <c r="M116" s="102">
        <f t="shared" si="29"/>
        <v>0</v>
      </c>
      <c r="N116" s="102">
        <f t="shared" si="29"/>
        <v>0</v>
      </c>
      <c r="O116" s="102">
        <f t="shared" si="29"/>
        <v>0</v>
      </c>
      <c r="P116" s="102">
        <f t="shared" si="29"/>
        <v>0</v>
      </c>
      <c r="Q116" s="102">
        <f t="shared" si="17"/>
        <v>0</v>
      </c>
      <c r="R116" s="102">
        <f t="shared" si="18"/>
        <v>0</v>
      </c>
    </row>
    <row r="117" spans="1:18" ht="13.8">
      <c r="A117" s="103">
        <v>4531</v>
      </c>
      <c r="B117" s="104" t="s">
        <v>212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02">
        <f t="shared" si="17"/>
        <v>0</v>
      </c>
      <c r="R117" s="102">
        <f t="shared" si="18"/>
        <v>0</v>
      </c>
    </row>
    <row r="118" spans="1:18" ht="27.6">
      <c r="A118" s="103">
        <v>4532</v>
      </c>
      <c r="B118" s="104" t="s">
        <v>213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02">
        <f t="shared" si="17"/>
        <v>0</v>
      </c>
      <c r="R118" s="102">
        <f t="shared" si="18"/>
        <v>0</v>
      </c>
    </row>
    <row r="119" spans="1:18" ht="13.8">
      <c r="A119" s="106">
        <v>454</v>
      </c>
      <c r="B119" s="107" t="s">
        <v>214</v>
      </c>
      <c r="C119" s="102"/>
      <c r="D119" s="102"/>
      <c r="E119" s="102"/>
      <c r="F119" s="102"/>
      <c r="G119" s="102"/>
      <c r="H119" s="102"/>
      <c r="I119" s="102">
        <f t="shared" ref="I119:P119" si="30">SUM(I120:I121)</f>
        <v>0</v>
      </c>
      <c r="J119" s="102">
        <f t="shared" si="30"/>
        <v>0</v>
      </c>
      <c r="K119" s="102">
        <f t="shared" si="30"/>
        <v>0</v>
      </c>
      <c r="L119" s="102">
        <f t="shared" si="30"/>
        <v>0</v>
      </c>
      <c r="M119" s="102">
        <f t="shared" si="30"/>
        <v>0</v>
      </c>
      <c r="N119" s="102">
        <f t="shared" si="30"/>
        <v>0</v>
      </c>
      <c r="O119" s="102">
        <f t="shared" si="30"/>
        <v>0</v>
      </c>
      <c r="P119" s="102">
        <f t="shared" si="30"/>
        <v>0</v>
      </c>
      <c r="Q119" s="102">
        <f t="shared" si="17"/>
        <v>0</v>
      </c>
      <c r="R119" s="102">
        <f t="shared" si="18"/>
        <v>0</v>
      </c>
    </row>
    <row r="120" spans="1:18" ht="13.8">
      <c r="A120" s="103">
        <v>4541</v>
      </c>
      <c r="B120" s="104" t="s">
        <v>215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02">
        <f t="shared" si="17"/>
        <v>0</v>
      </c>
      <c r="R120" s="102">
        <f t="shared" si="18"/>
        <v>0</v>
      </c>
    </row>
    <row r="121" spans="1:18" ht="13.8">
      <c r="A121" s="103">
        <v>4542</v>
      </c>
      <c r="B121" s="104" t="s">
        <v>216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02">
        <f t="shared" si="17"/>
        <v>0</v>
      </c>
      <c r="R121" s="102">
        <f t="shared" si="18"/>
        <v>0</v>
      </c>
    </row>
    <row r="122" spans="1:18" ht="13.8">
      <c r="A122" s="106">
        <v>461</v>
      </c>
      <c r="B122" s="107" t="s">
        <v>217</v>
      </c>
      <c r="C122" s="102"/>
      <c r="D122" s="102"/>
      <c r="E122" s="102"/>
      <c r="F122" s="102"/>
      <c r="G122" s="102"/>
      <c r="H122" s="102"/>
      <c r="I122" s="102">
        <f t="shared" ref="I122:P122" si="31">SUM(I123:I124)</f>
        <v>0</v>
      </c>
      <c r="J122" s="102">
        <f t="shared" si="31"/>
        <v>0</v>
      </c>
      <c r="K122" s="102">
        <f t="shared" si="31"/>
        <v>0</v>
      </c>
      <c r="L122" s="102">
        <f t="shared" si="31"/>
        <v>0</v>
      </c>
      <c r="M122" s="102">
        <f t="shared" si="31"/>
        <v>0</v>
      </c>
      <c r="N122" s="102">
        <f t="shared" si="31"/>
        <v>0</v>
      </c>
      <c r="O122" s="102">
        <f t="shared" si="31"/>
        <v>0</v>
      </c>
      <c r="P122" s="102">
        <f t="shared" si="31"/>
        <v>0</v>
      </c>
      <c r="Q122" s="102">
        <f t="shared" si="17"/>
        <v>0</v>
      </c>
      <c r="R122" s="102">
        <f t="shared" si="18"/>
        <v>0</v>
      </c>
    </row>
    <row r="123" spans="1:18" ht="13.8">
      <c r="A123" s="103">
        <v>4611</v>
      </c>
      <c r="B123" s="104" t="s">
        <v>218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02">
        <f t="shared" si="17"/>
        <v>0</v>
      </c>
      <c r="R123" s="102">
        <f t="shared" si="18"/>
        <v>0</v>
      </c>
    </row>
    <row r="124" spans="1:18" ht="13.8">
      <c r="A124" s="103">
        <v>4612</v>
      </c>
      <c r="B124" s="104" t="s">
        <v>219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02">
        <f t="shared" si="17"/>
        <v>0</v>
      </c>
      <c r="R124" s="102">
        <f t="shared" si="18"/>
        <v>0</v>
      </c>
    </row>
    <row r="125" spans="1:18" ht="13.8">
      <c r="A125" s="106">
        <v>462</v>
      </c>
      <c r="B125" s="107" t="s">
        <v>220</v>
      </c>
      <c r="C125" s="102"/>
      <c r="D125" s="102"/>
      <c r="E125" s="102"/>
      <c r="F125" s="102"/>
      <c r="G125" s="102"/>
      <c r="H125" s="102"/>
      <c r="I125" s="102">
        <f t="shared" ref="I125:P125" si="32">SUM(I126:I127)</f>
        <v>0</v>
      </c>
      <c r="J125" s="102">
        <f t="shared" si="32"/>
        <v>0</v>
      </c>
      <c r="K125" s="102">
        <f t="shared" si="32"/>
        <v>0</v>
      </c>
      <c r="L125" s="102">
        <f t="shared" si="32"/>
        <v>0</v>
      </c>
      <c r="M125" s="102">
        <f t="shared" si="32"/>
        <v>0</v>
      </c>
      <c r="N125" s="102">
        <f t="shared" si="32"/>
        <v>0</v>
      </c>
      <c r="O125" s="102">
        <f t="shared" si="32"/>
        <v>0</v>
      </c>
      <c r="P125" s="102">
        <f t="shared" si="32"/>
        <v>0</v>
      </c>
      <c r="Q125" s="102">
        <f t="shared" si="17"/>
        <v>0</v>
      </c>
      <c r="R125" s="102">
        <f t="shared" si="18"/>
        <v>0</v>
      </c>
    </row>
    <row r="126" spans="1:18" ht="13.8">
      <c r="A126" s="103">
        <v>4621</v>
      </c>
      <c r="B126" s="104" t="s">
        <v>221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02">
        <f t="shared" si="17"/>
        <v>0</v>
      </c>
      <c r="R126" s="102">
        <f t="shared" si="18"/>
        <v>0</v>
      </c>
    </row>
    <row r="127" spans="1:18" ht="13.8">
      <c r="A127" s="103">
        <v>4622</v>
      </c>
      <c r="B127" s="104" t="s">
        <v>222</v>
      </c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02">
        <f t="shared" si="17"/>
        <v>0</v>
      </c>
      <c r="R127" s="102">
        <f t="shared" si="18"/>
        <v>0</v>
      </c>
    </row>
    <row r="128" spans="1:18" ht="13.8">
      <c r="A128" s="106">
        <v>463</v>
      </c>
      <c r="B128" s="107" t="s">
        <v>223</v>
      </c>
      <c r="C128" s="102"/>
      <c r="D128" s="102"/>
      <c r="E128" s="102"/>
      <c r="F128" s="102"/>
      <c r="G128" s="102"/>
      <c r="H128" s="102"/>
      <c r="I128" s="102">
        <f t="shared" ref="I128:P128" si="33">SUM(I129:I130)</f>
        <v>0</v>
      </c>
      <c r="J128" s="102">
        <f t="shared" si="33"/>
        <v>0</v>
      </c>
      <c r="K128" s="102">
        <f t="shared" si="33"/>
        <v>0</v>
      </c>
      <c r="L128" s="102">
        <f t="shared" si="33"/>
        <v>0</v>
      </c>
      <c r="M128" s="102">
        <f t="shared" si="33"/>
        <v>0</v>
      </c>
      <c r="N128" s="102">
        <f t="shared" si="33"/>
        <v>0</v>
      </c>
      <c r="O128" s="102">
        <f t="shared" si="33"/>
        <v>0</v>
      </c>
      <c r="P128" s="102">
        <f t="shared" si="33"/>
        <v>0</v>
      </c>
      <c r="Q128" s="102">
        <f t="shared" si="17"/>
        <v>0</v>
      </c>
      <c r="R128" s="102">
        <f t="shared" si="18"/>
        <v>0</v>
      </c>
    </row>
    <row r="129" spans="1:18" ht="13.8">
      <c r="A129" s="103">
        <v>4631</v>
      </c>
      <c r="B129" s="104" t="s">
        <v>224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02">
        <f t="shared" si="17"/>
        <v>0</v>
      </c>
      <c r="R129" s="102">
        <f t="shared" si="18"/>
        <v>0</v>
      </c>
    </row>
    <row r="130" spans="1:18" ht="13.8">
      <c r="A130" s="103">
        <v>4632</v>
      </c>
      <c r="B130" s="104" t="s">
        <v>225</v>
      </c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02">
        <f t="shared" si="17"/>
        <v>0</v>
      </c>
      <c r="R130" s="102">
        <f t="shared" si="18"/>
        <v>0</v>
      </c>
    </row>
    <row r="131" spans="1:18" ht="27.6">
      <c r="A131" s="106">
        <v>464</v>
      </c>
      <c r="B131" s="107" t="s">
        <v>226</v>
      </c>
      <c r="C131" s="102"/>
      <c r="D131" s="102"/>
      <c r="E131" s="102"/>
      <c r="F131" s="102"/>
      <c r="G131" s="102"/>
      <c r="H131" s="102"/>
      <c r="I131" s="102">
        <f t="shared" ref="I131:P131" si="34">SUM(I132:I133)</f>
        <v>0</v>
      </c>
      <c r="J131" s="102">
        <f t="shared" si="34"/>
        <v>0</v>
      </c>
      <c r="K131" s="102">
        <f t="shared" si="34"/>
        <v>0</v>
      </c>
      <c r="L131" s="102">
        <f t="shared" si="34"/>
        <v>0</v>
      </c>
      <c r="M131" s="102">
        <f t="shared" si="34"/>
        <v>0</v>
      </c>
      <c r="N131" s="102">
        <f t="shared" si="34"/>
        <v>0</v>
      </c>
      <c r="O131" s="102">
        <f t="shared" si="34"/>
        <v>0</v>
      </c>
      <c r="P131" s="102">
        <f t="shared" si="34"/>
        <v>0</v>
      </c>
      <c r="Q131" s="102">
        <f t="shared" si="17"/>
        <v>0</v>
      </c>
      <c r="R131" s="102">
        <f t="shared" si="18"/>
        <v>0</v>
      </c>
    </row>
    <row r="132" spans="1:18" ht="27.6">
      <c r="A132" s="103">
        <v>4641</v>
      </c>
      <c r="B132" s="104" t="s">
        <v>227</v>
      </c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02">
        <f t="shared" si="17"/>
        <v>0</v>
      </c>
      <c r="R132" s="102">
        <f t="shared" si="18"/>
        <v>0</v>
      </c>
    </row>
    <row r="133" spans="1:18" ht="27.6">
      <c r="A133" s="103">
        <v>4642</v>
      </c>
      <c r="B133" s="104" t="s">
        <v>228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02">
        <f t="shared" si="17"/>
        <v>0</v>
      </c>
      <c r="R133" s="102">
        <f t="shared" si="18"/>
        <v>0</v>
      </c>
    </row>
    <row r="134" spans="1:18" ht="13.8">
      <c r="A134" s="106">
        <v>465</v>
      </c>
      <c r="B134" s="107" t="s">
        <v>229</v>
      </c>
      <c r="C134" s="102"/>
      <c r="D134" s="102"/>
      <c r="E134" s="102"/>
      <c r="F134" s="102"/>
      <c r="G134" s="102"/>
      <c r="H134" s="102"/>
      <c r="I134" s="102">
        <f t="shared" ref="I134:P134" si="35">SUM(I135:I136)</f>
        <v>0</v>
      </c>
      <c r="J134" s="102">
        <f t="shared" si="35"/>
        <v>0</v>
      </c>
      <c r="K134" s="102">
        <f t="shared" si="35"/>
        <v>0</v>
      </c>
      <c r="L134" s="102">
        <f t="shared" si="35"/>
        <v>0</v>
      </c>
      <c r="M134" s="102">
        <f t="shared" si="35"/>
        <v>0</v>
      </c>
      <c r="N134" s="102">
        <f t="shared" si="35"/>
        <v>0</v>
      </c>
      <c r="O134" s="102">
        <f t="shared" si="35"/>
        <v>0</v>
      </c>
      <c r="P134" s="102">
        <f t="shared" si="35"/>
        <v>0</v>
      </c>
      <c r="Q134" s="102">
        <f>SUM(D134:P134)</f>
        <v>0</v>
      </c>
      <c r="R134" s="102">
        <f>SUM(C134:P134)</f>
        <v>0</v>
      </c>
    </row>
    <row r="135" spans="1:18" ht="13.8">
      <c r="A135" s="103">
        <v>4651</v>
      </c>
      <c r="B135" s="104" t="s">
        <v>230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02">
        <f>SUM(D135:P135)</f>
        <v>0</v>
      </c>
      <c r="R135" s="102">
        <f>SUM(C135:P135)</f>
        <v>0</v>
      </c>
    </row>
    <row r="136" spans="1:18" ht="13.8">
      <c r="A136" s="103">
        <v>4652</v>
      </c>
      <c r="B136" s="104" t="s">
        <v>231</v>
      </c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02">
        <f>SUM(D136:P136)</f>
        <v>0</v>
      </c>
      <c r="R136" s="102">
        <f>SUM(C136:P136)</f>
        <v>0</v>
      </c>
    </row>
    <row r="137" spans="1:18" ht="13.8">
      <c r="A137" s="106">
        <v>472</v>
      </c>
      <c r="B137" s="108" t="s">
        <v>232</v>
      </c>
      <c r="C137" s="102"/>
      <c r="D137" s="102"/>
      <c r="E137" s="102"/>
      <c r="F137" s="102"/>
      <c r="G137" s="102"/>
      <c r="H137" s="102"/>
      <c r="I137" s="102">
        <f t="shared" ref="I137:P137" si="36">SUM(I138:I146)</f>
        <v>0</v>
      </c>
      <c r="J137" s="102">
        <f t="shared" si="36"/>
        <v>0</v>
      </c>
      <c r="K137" s="102">
        <f t="shared" si="36"/>
        <v>0</v>
      </c>
      <c r="L137" s="102">
        <f t="shared" si="36"/>
        <v>0</v>
      </c>
      <c r="M137" s="102">
        <f t="shared" si="36"/>
        <v>0</v>
      </c>
      <c r="N137" s="102">
        <f t="shared" si="36"/>
        <v>0</v>
      </c>
      <c r="O137" s="102">
        <f t="shared" si="36"/>
        <v>0</v>
      </c>
      <c r="P137" s="102">
        <f t="shared" si="36"/>
        <v>0</v>
      </c>
      <c r="Q137" s="102">
        <f t="shared" si="17"/>
        <v>0</v>
      </c>
      <c r="R137" s="102">
        <f t="shared" si="18"/>
        <v>0</v>
      </c>
    </row>
    <row r="138" spans="1:18" ht="13.8">
      <c r="A138" s="103">
        <v>4721</v>
      </c>
      <c r="B138" s="109" t="s">
        <v>233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02">
        <f t="shared" si="17"/>
        <v>0</v>
      </c>
      <c r="R138" s="102">
        <f t="shared" si="18"/>
        <v>0</v>
      </c>
    </row>
    <row r="139" spans="1:18" ht="13.8">
      <c r="A139" s="103">
        <v>4722</v>
      </c>
      <c r="B139" s="109" t="s">
        <v>234</v>
      </c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02">
        <f t="shared" si="17"/>
        <v>0</v>
      </c>
      <c r="R139" s="102">
        <f t="shared" si="18"/>
        <v>0</v>
      </c>
    </row>
    <row r="140" spans="1:18" ht="13.8">
      <c r="A140" s="103">
        <v>4723</v>
      </c>
      <c r="B140" s="109" t="s">
        <v>235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02">
        <f t="shared" ref="Q140:Q203" si="37">SUM(D140:P140)</f>
        <v>0</v>
      </c>
      <c r="R140" s="102">
        <f t="shared" ref="R140:R203" si="38">SUM(C140:P140)</f>
        <v>0</v>
      </c>
    </row>
    <row r="141" spans="1:18" ht="13.8">
      <c r="A141" s="103">
        <v>4724</v>
      </c>
      <c r="B141" s="109" t="s">
        <v>236</v>
      </c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02">
        <f t="shared" si="37"/>
        <v>0</v>
      </c>
      <c r="R141" s="102">
        <f t="shared" si="38"/>
        <v>0</v>
      </c>
    </row>
    <row r="142" spans="1:18" ht="13.8">
      <c r="A142" s="103">
        <v>4725</v>
      </c>
      <c r="B142" s="109" t="s">
        <v>237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02">
        <f t="shared" si="37"/>
        <v>0</v>
      </c>
      <c r="R142" s="102">
        <f t="shared" si="38"/>
        <v>0</v>
      </c>
    </row>
    <row r="143" spans="1:18" ht="13.8">
      <c r="A143" s="103">
        <v>4726</v>
      </c>
      <c r="B143" s="109" t="s">
        <v>238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02">
        <f t="shared" si="37"/>
        <v>0</v>
      </c>
      <c r="R143" s="102">
        <f t="shared" si="38"/>
        <v>0</v>
      </c>
    </row>
    <row r="144" spans="1:18" ht="13.8">
      <c r="A144" s="103">
        <v>4727</v>
      </c>
      <c r="B144" s="109" t="s">
        <v>239</v>
      </c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02">
        <f t="shared" si="37"/>
        <v>0</v>
      </c>
      <c r="R144" s="102">
        <f t="shared" si="38"/>
        <v>0</v>
      </c>
    </row>
    <row r="145" spans="1:18" ht="13.8">
      <c r="A145" s="103">
        <v>4728</v>
      </c>
      <c r="B145" s="109" t="s">
        <v>240</v>
      </c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02">
        <f t="shared" si="37"/>
        <v>0</v>
      </c>
      <c r="R145" s="102">
        <f t="shared" si="38"/>
        <v>0</v>
      </c>
    </row>
    <row r="146" spans="1:18" ht="13.8">
      <c r="A146" s="103">
        <v>4729</v>
      </c>
      <c r="B146" s="109" t="s">
        <v>241</v>
      </c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02">
        <f t="shared" si="37"/>
        <v>0</v>
      </c>
      <c r="R146" s="102">
        <f t="shared" si="38"/>
        <v>0</v>
      </c>
    </row>
    <row r="147" spans="1:18" ht="13.8">
      <c r="A147" s="106">
        <v>481</v>
      </c>
      <c r="B147" s="108" t="s">
        <v>242</v>
      </c>
      <c r="C147" s="102"/>
      <c r="D147" s="102"/>
      <c r="E147" s="102"/>
      <c r="F147" s="102"/>
      <c r="G147" s="102"/>
      <c r="H147" s="102"/>
      <c r="I147" s="102">
        <f t="shared" ref="I147:P147" si="39">SUM(I148:I149)</f>
        <v>0</v>
      </c>
      <c r="J147" s="102">
        <f t="shared" si="39"/>
        <v>0</v>
      </c>
      <c r="K147" s="102">
        <f t="shared" si="39"/>
        <v>0</v>
      </c>
      <c r="L147" s="102">
        <f t="shared" si="39"/>
        <v>0</v>
      </c>
      <c r="M147" s="102">
        <f t="shared" si="39"/>
        <v>0</v>
      </c>
      <c r="N147" s="102">
        <f t="shared" si="39"/>
        <v>0</v>
      </c>
      <c r="O147" s="102">
        <f t="shared" si="39"/>
        <v>0</v>
      </c>
      <c r="P147" s="102">
        <f t="shared" si="39"/>
        <v>0</v>
      </c>
      <c r="Q147" s="102">
        <f t="shared" si="37"/>
        <v>0</v>
      </c>
      <c r="R147" s="102">
        <f t="shared" si="38"/>
        <v>0</v>
      </c>
    </row>
    <row r="148" spans="1:18" ht="27.6">
      <c r="A148" s="103">
        <v>4811</v>
      </c>
      <c r="B148" s="109" t="s">
        <v>243</v>
      </c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02">
        <f t="shared" si="37"/>
        <v>0</v>
      </c>
      <c r="R148" s="102">
        <f t="shared" si="38"/>
        <v>0</v>
      </c>
    </row>
    <row r="149" spans="1:18" ht="13.8">
      <c r="A149" s="103">
        <v>4819</v>
      </c>
      <c r="B149" s="109" t="s">
        <v>244</v>
      </c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02">
        <f t="shared" si="37"/>
        <v>0</v>
      </c>
      <c r="R149" s="102">
        <f t="shared" si="38"/>
        <v>0</v>
      </c>
    </row>
    <row r="150" spans="1:18" ht="13.8">
      <c r="A150" s="106">
        <v>482</v>
      </c>
      <c r="B150" s="108" t="s">
        <v>245</v>
      </c>
      <c r="C150" s="102">
        <f>SUM(C151:C153)</f>
        <v>10000</v>
      </c>
      <c r="D150" s="102">
        <f>SUM(D151:D153)</f>
        <v>0</v>
      </c>
      <c r="E150" s="102"/>
      <c r="F150" s="102"/>
      <c r="G150" s="102"/>
      <c r="H150" s="102">
        <f>SUM(H151:H153)</f>
        <v>0</v>
      </c>
      <c r="I150" s="102">
        <f t="shared" ref="I150:P150" si="40">SUM(I151:I153)</f>
        <v>0</v>
      </c>
      <c r="J150" s="102">
        <f t="shared" si="40"/>
        <v>0</v>
      </c>
      <c r="K150" s="102">
        <f t="shared" si="40"/>
        <v>0</v>
      </c>
      <c r="L150" s="102">
        <f t="shared" si="40"/>
        <v>0</v>
      </c>
      <c r="M150" s="102">
        <f t="shared" si="40"/>
        <v>0</v>
      </c>
      <c r="N150" s="102">
        <f t="shared" si="40"/>
        <v>0</v>
      </c>
      <c r="O150" s="102">
        <f t="shared" si="40"/>
        <v>0</v>
      </c>
      <c r="P150" s="102">
        <f t="shared" si="40"/>
        <v>0</v>
      </c>
      <c r="Q150" s="102">
        <f t="shared" si="37"/>
        <v>0</v>
      </c>
      <c r="R150" s="102">
        <f t="shared" si="38"/>
        <v>10000</v>
      </c>
    </row>
    <row r="151" spans="1:18" ht="13.8">
      <c r="A151" s="103">
        <v>4821</v>
      </c>
      <c r="B151" s="109" t="s">
        <v>246</v>
      </c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02">
        <f t="shared" si="37"/>
        <v>0</v>
      </c>
      <c r="R151" s="102">
        <f t="shared" si="38"/>
        <v>0</v>
      </c>
    </row>
    <row r="152" spans="1:18" ht="13.8">
      <c r="A152" s="103">
        <v>4822</v>
      </c>
      <c r="B152" s="109" t="s">
        <v>247</v>
      </c>
      <c r="C152" s="195">
        <v>10000</v>
      </c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02">
        <f t="shared" si="37"/>
        <v>0</v>
      </c>
      <c r="R152" s="102">
        <f t="shared" si="38"/>
        <v>10000</v>
      </c>
    </row>
    <row r="153" spans="1:18" ht="13.8">
      <c r="A153" s="103">
        <v>4823</v>
      </c>
      <c r="B153" s="109" t="s">
        <v>248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02">
        <f t="shared" si="37"/>
        <v>0</v>
      </c>
      <c r="R153" s="102">
        <f t="shared" si="38"/>
        <v>0</v>
      </c>
    </row>
    <row r="154" spans="1:18" ht="13.8">
      <c r="A154" s="106">
        <v>483</v>
      </c>
      <c r="B154" s="108" t="s">
        <v>249</v>
      </c>
      <c r="C154" s="102"/>
      <c r="D154" s="102"/>
      <c r="E154" s="102"/>
      <c r="F154" s="102"/>
      <c r="G154" s="102"/>
      <c r="H154" s="102"/>
      <c r="I154" s="102">
        <f t="shared" ref="I154:P154" si="41">I155</f>
        <v>0</v>
      </c>
      <c r="J154" s="102">
        <f t="shared" si="41"/>
        <v>0</v>
      </c>
      <c r="K154" s="102">
        <f t="shared" si="41"/>
        <v>0</v>
      </c>
      <c r="L154" s="102">
        <f t="shared" si="41"/>
        <v>0</v>
      </c>
      <c r="M154" s="102">
        <f t="shared" si="41"/>
        <v>0</v>
      </c>
      <c r="N154" s="102">
        <f t="shared" si="41"/>
        <v>0</v>
      </c>
      <c r="O154" s="102">
        <f t="shared" si="41"/>
        <v>0</v>
      </c>
      <c r="P154" s="102">
        <f t="shared" si="41"/>
        <v>0</v>
      </c>
      <c r="Q154" s="102">
        <f t="shared" si="37"/>
        <v>0</v>
      </c>
      <c r="R154" s="102">
        <f t="shared" si="38"/>
        <v>0</v>
      </c>
    </row>
    <row r="155" spans="1:18" ht="27.6">
      <c r="A155" s="103">
        <v>4831</v>
      </c>
      <c r="B155" s="109" t="s">
        <v>250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02">
        <f t="shared" si="37"/>
        <v>0</v>
      </c>
      <c r="R155" s="102">
        <f t="shared" si="38"/>
        <v>0</v>
      </c>
    </row>
    <row r="156" spans="1:18" ht="41.4">
      <c r="A156" s="106">
        <v>484</v>
      </c>
      <c r="B156" s="108" t="s">
        <v>251</v>
      </c>
      <c r="C156" s="102"/>
      <c r="D156" s="102"/>
      <c r="E156" s="102"/>
      <c r="F156" s="102"/>
      <c r="G156" s="102"/>
      <c r="H156" s="102"/>
      <c r="I156" s="102">
        <f t="shared" ref="I156:P156" si="42">SUM(I157:I158)</f>
        <v>0</v>
      </c>
      <c r="J156" s="102">
        <f t="shared" si="42"/>
        <v>0</v>
      </c>
      <c r="K156" s="102">
        <f t="shared" si="42"/>
        <v>0</v>
      </c>
      <c r="L156" s="102">
        <f t="shared" si="42"/>
        <v>0</v>
      </c>
      <c r="M156" s="102">
        <f t="shared" si="42"/>
        <v>0</v>
      </c>
      <c r="N156" s="102">
        <f t="shared" si="42"/>
        <v>0</v>
      </c>
      <c r="O156" s="102">
        <f t="shared" si="42"/>
        <v>0</v>
      </c>
      <c r="P156" s="102">
        <f t="shared" si="42"/>
        <v>0</v>
      </c>
      <c r="Q156" s="102">
        <f t="shared" si="37"/>
        <v>0</v>
      </c>
      <c r="R156" s="102">
        <f t="shared" si="38"/>
        <v>0</v>
      </c>
    </row>
    <row r="157" spans="1:18" ht="27.6">
      <c r="A157" s="103">
        <v>4841</v>
      </c>
      <c r="B157" s="109" t="s">
        <v>252</v>
      </c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02">
        <f t="shared" si="37"/>
        <v>0</v>
      </c>
      <c r="R157" s="102">
        <f t="shared" si="38"/>
        <v>0</v>
      </c>
    </row>
    <row r="158" spans="1:18" ht="13.8">
      <c r="A158" s="103">
        <v>4842</v>
      </c>
      <c r="B158" s="109" t="s">
        <v>253</v>
      </c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02">
        <f t="shared" si="37"/>
        <v>0</v>
      </c>
      <c r="R158" s="102">
        <f t="shared" si="38"/>
        <v>0</v>
      </c>
    </row>
    <row r="159" spans="1:18" ht="27.6">
      <c r="A159" s="106">
        <v>485</v>
      </c>
      <c r="B159" s="108" t="s">
        <v>254</v>
      </c>
      <c r="C159" s="102"/>
      <c r="D159" s="102"/>
      <c r="E159" s="102"/>
      <c r="F159" s="102"/>
      <c r="G159" s="102"/>
      <c r="H159" s="102"/>
      <c r="I159" s="102">
        <f t="shared" ref="I159:P159" si="43">I160</f>
        <v>0</v>
      </c>
      <c r="J159" s="102">
        <f t="shared" si="43"/>
        <v>0</v>
      </c>
      <c r="K159" s="102">
        <f t="shared" si="43"/>
        <v>0</v>
      </c>
      <c r="L159" s="102">
        <f t="shared" si="43"/>
        <v>0</v>
      </c>
      <c r="M159" s="102">
        <f t="shared" si="43"/>
        <v>0</v>
      </c>
      <c r="N159" s="102">
        <f t="shared" si="43"/>
        <v>0</v>
      </c>
      <c r="O159" s="102">
        <f t="shared" si="43"/>
        <v>0</v>
      </c>
      <c r="P159" s="102">
        <f t="shared" si="43"/>
        <v>0</v>
      </c>
      <c r="Q159" s="102">
        <f t="shared" si="37"/>
        <v>0</v>
      </c>
      <c r="R159" s="102">
        <f t="shared" si="38"/>
        <v>0</v>
      </c>
    </row>
    <row r="160" spans="1:18" ht="27.6">
      <c r="A160" s="103">
        <v>4851</v>
      </c>
      <c r="B160" s="109" t="s">
        <v>255</v>
      </c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02">
        <f t="shared" si="37"/>
        <v>0</v>
      </c>
      <c r="R160" s="102">
        <f t="shared" si="38"/>
        <v>0</v>
      </c>
    </row>
    <row r="161" spans="1:18" ht="27.6">
      <c r="A161" s="108" t="s">
        <v>256</v>
      </c>
      <c r="B161" s="107" t="s">
        <v>257</v>
      </c>
      <c r="C161" s="102"/>
      <c r="D161" s="102"/>
      <c r="E161" s="102"/>
      <c r="F161" s="102"/>
      <c r="G161" s="102"/>
      <c r="H161" s="102"/>
      <c r="I161" s="102">
        <f t="shared" ref="I161:P161" si="44">I162</f>
        <v>0</v>
      </c>
      <c r="J161" s="102">
        <f t="shared" si="44"/>
        <v>0</v>
      </c>
      <c r="K161" s="102">
        <f t="shared" si="44"/>
        <v>0</v>
      </c>
      <c r="L161" s="102">
        <f t="shared" si="44"/>
        <v>0</v>
      </c>
      <c r="M161" s="102">
        <f t="shared" si="44"/>
        <v>0</v>
      </c>
      <c r="N161" s="102">
        <f t="shared" si="44"/>
        <v>0</v>
      </c>
      <c r="O161" s="102">
        <f t="shared" si="44"/>
        <v>0</v>
      </c>
      <c r="P161" s="102">
        <f t="shared" si="44"/>
        <v>0</v>
      </c>
      <c r="Q161" s="102">
        <f>SUM(D161:P161)</f>
        <v>0</v>
      </c>
      <c r="R161" s="102">
        <f>SUM(C161:P161)</f>
        <v>0</v>
      </c>
    </row>
    <row r="162" spans="1:18" ht="27.6">
      <c r="A162" s="110" t="s">
        <v>258</v>
      </c>
      <c r="B162" s="104" t="s">
        <v>257</v>
      </c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02">
        <f>SUM(D162:P162)</f>
        <v>0</v>
      </c>
      <c r="R162" s="102">
        <f>SUM(C162:P162)</f>
        <v>0</v>
      </c>
    </row>
    <row r="163" spans="1:18" ht="13.8">
      <c r="A163" s="106">
        <v>611</v>
      </c>
      <c r="B163" s="108" t="s">
        <v>259</v>
      </c>
      <c r="C163" s="102"/>
      <c r="D163" s="102"/>
      <c r="E163" s="102"/>
      <c r="F163" s="102"/>
      <c r="G163" s="102"/>
      <c r="H163" s="102"/>
      <c r="I163" s="102">
        <f t="shared" ref="I163:P163" si="45">SUM(I164:I172)</f>
        <v>0</v>
      </c>
      <c r="J163" s="102">
        <f t="shared" si="45"/>
        <v>0</v>
      </c>
      <c r="K163" s="102">
        <f t="shared" si="45"/>
        <v>0</v>
      </c>
      <c r="L163" s="102">
        <f t="shared" si="45"/>
        <v>0</v>
      </c>
      <c r="M163" s="102">
        <f t="shared" si="45"/>
        <v>0</v>
      </c>
      <c r="N163" s="102">
        <f t="shared" si="45"/>
        <v>0</v>
      </c>
      <c r="O163" s="102">
        <f t="shared" si="45"/>
        <v>0</v>
      </c>
      <c r="P163" s="102">
        <f t="shared" si="45"/>
        <v>0</v>
      </c>
      <c r="Q163" s="102">
        <f t="shared" si="37"/>
        <v>0</v>
      </c>
      <c r="R163" s="102">
        <f t="shared" si="38"/>
        <v>0</v>
      </c>
    </row>
    <row r="164" spans="1:18" ht="27.6">
      <c r="A164" s="103">
        <v>6111</v>
      </c>
      <c r="B164" s="109" t="s">
        <v>260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02">
        <f t="shared" si="37"/>
        <v>0</v>
      </c>
      <c r="R164" s="102">
        <f t="shared" si="38"/>
        <v>0</v>
      </c>
    </row>
    <row r="165" spans="1:18" ht="13.8">
      <c r="A165" s="103">
        <v>6112</v>
      </c>
      <c r="B165" s="109" t="s">
        <v>261</v>
      </c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02">
        <f t="shared" si="37"/>
        <v>0</v>
      </c>
      <c r="R165" s="102">
        <f t="shared" si="38"/>
        <v>0</v>
      </c>
    </row>
    <row r="166" spans="1:18" ht="27.6">
      <c r="A166" s="103">
        <v>6113</v>
      </c>
      <c r="B166" s="109" t="s">
        <v>262</v>
      </c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02">
        <f t="shared" si="37"/>
        <v>0</v>
      </c>
      <c r="R166" s="102">
        <f t="shared" si="38"/>
        <v>0</v>
      </c>
    </row>
    <row r="167" spans="1:18" ht="13.8">
      <c r="A167" s="103">
        <v>6114</v>
      </c>
      <c r="B167" s="109" t="s">
        <v>263</v>
      </c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02">
        <f t="shared" si="37"/>
        <v>0</v>
      </c>
      <c r="R167" s="102">
        <f t="shared" si="38"/>
        <v>0</v>
      </c>
    </row>
    <row r="168" spans="1:18" ht="13.8">
      <c r="A168" s="103">
        <v>6115</v>
      </c>
      <c r="B168" s="109" t="s">
        <v>264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02">
        <f t="shared" si="37"/>
        <v>0</v>
      </c>
      <c r="R168" s="102">
        <f t="shared" si="38"/>
        <v>0</v>
      </c>
    </row>
    <row r="169" spans="1:18" ht="13.8">
      <c r="A169" s="103">
        <v>6116</v>
      </c>
      <c r="B169" s="109" t="s">
        <v>265</v>
      </c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02">
        <f t="shared" si="37"/>
        <v>0</v>
      </c>
      <c r="R169" s="102">
        <f t="shared" si="38"/>
        <v>0</v>
      </c>
    </row>
    <row r="170" spans="1:18" ht="13.8">
      <c r="A170" s="103">
        <v>6117</v>
      </c>
      <c r="B170" s="109" t="s">
        <v>266</v>
      </c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02">
        <f t="shared" si="37"/>
        <v>0</v>
      </c>
      <c r="R170" s="102">
        <f t="shared" si="38"/>
        <v>0</v>
      </c>
    </row>
    <row r="171" spans="1:18" ht="13.8">
      <c r="A171" s="103">
        <v>6118</v>
      </c>
      <c r="B171" s="109" t="s">
        <v>267</v>
      </c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02">
        <f t="shared" si="37"/>
        <v>0</v>
      </c>
      <c r="R171" s="102">
        <f t="shared" si="38"/>
        <v>0</v>
      </c>
    </row>
    <row r="172" spans="1:18" ht="13.8">
      <c r="A172" s="103">
        <v>6119</v>
      </c>
      <c r="B172" s="109" t="s">
        <v>268</v>
      </c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02">
        <f t="shared" si="37"/>
        <v>0</v>
      </c>
      <c r="R172" s="102">
        <f t="shared" si="38"/>
        <v>0</v>
      </c>
    </row>
    <row r="173" spans="1:18" ht="13.8">
      <c r="A173" s="106">
        <v>612</v>
      </c>
      <c r="B173" s="108" t="s">
        <v>269</v>
      </c>
      <c r="C173" s="102"/>
      <c r="D173" s="102"/>
      <c r="E173" s="102"/>
      <c r="F173" s="102"/>
      <c r="G173" s="102"/>
      <c r="H173" s="102"/>
      <c r="I173" s="102">
        <f t="shared" ref="I173:P173" si="46">SUM(I174:I180)</f>
        <v>0</v>
      </c>
      <c r="J173" s="102">
        <f t="shared" si="46"/>
        <v>0</v>
      </c>
      <c r="K173" s="102">
        <f t="shared" si="46"/>
        <v>0</v>
      </c>
      <c r="L173" s="102">
        <f t="shared" si="46"/>
        <v>0</v>
      </c>
      <c r="M173" s="102">
        <f t="shared" si="46"/>
        <v>0</v>
      </c>
      <c r="N173" s="102">
        <f t="shared" si="46"/>
        <v>0</v>
      </c>
      <c r="O173" s="102">
        <f t="shared" si="46"/>
        <v>0</v>
      </c>
      <c r="P173" s="102">
        <f t="shared" si="46"/>
        <v>0</v>
      </c>
      <c r="Q173" s="102">
        <f t="shared" si="37"/>
        <v>0</v>
      </c>
      <c r="R173" s="102">
        <f t="shared" si="38"/>
        <v>0</v>
      </c>
    </row>
    <row r="174" spans="1:18" ht="27.6">
      <c r="A174" s="103">
        <v>6121</v>
      </c>
      <c r="B174" s="109" t="s">
        <v>270</v>
      </c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02">
        <f t="shared" si="37"/>
        <v>0</v>
      </c>
      <c r="R174" s="102">
        <f t="shared" si="38"/>
        <v>0</v>
      </c>
    </row>
    <row r="175" spans="1:18" ht="13.8">
      <c r="A175" s="103">
        <v>6122</v>
      </c>
      <c r="B175" s="109" t="s">
        <v>271</v>
      </c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02">
        <f t="shared" si="37"/>
        <v>0</v>
      </c>
      <c r="R175" s="102">
        <f t="shared" si="38"/>
        <v>0</v>
      </c>
    </row>
    <row r="176" spans="1:18" ht="13.8">
      <c r="A176" s="103">
        <v>6123</v>
      </c>
      <c r="B176" s="109" t="s">
        <v>272</v>
      </c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02">
        <f t="shared" si="37"/>
        <v>0</v>
      </c>
      <c r="R176" s="102">
        <f t="shared" si="38"/>
        <v>0</v>
      </c>
    </row>
    <row r="177" spans="1:18" ht="13.8">
      <c r="A177" s="103">
        <v>6124</v>
      </c>
      <c r="B177" s="109" t="s">
        <v>273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02">
        <f t="shared" si="37"/>
        <v>0</v>
      </c>
      <c r="R177" s="102">
        <f t="shared" si="38"/>
        <v>0</v>
      </c>
    </row>
    <row r="178" spans="1:18" ht="13.8">
      <c r="A178" s="103">
        <v>6125</v>
      </c>
      <c r="B178" s="109" t="s">
        <v>274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02">
        <f t="shared" si="37"/>
        <v>0</v>
      </c>
      <c r="R178" s="102">
        <f t="shared" si="38"/>
        <v>0</v>
      </c>
    </row>
    <row r="179" spans="1:18" ht="13.8">
      <c r="A179" s="103">
        <v>6126</v>
      </c>
      <c r="B179" s="109" t="s">
        <v>275</v>
      </c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02">
        <f t="shared" si="37"/>
        <v>0</v>
      </c>
      <c r="R179" s="102">
        <f t="shared" si="38"/>
        <v>0</v>
      </c>
    </row>
    <row r="180" spans="1:18" ht="13.8">
      <c r="A180" s="103">
        <v>6129</v>
      </c>
      <c r="B180" s="109" t="s">
        <v>276</v>
      </c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02">
        <f t="shared" si="37"/>
        <v>0</v>
      </c>
      <c r="R180" s="102">
        <f t="shared" si="38"/>
        <v>0</v>
      </c>
    </row>
    <row r="181" spans="1:18" ht="13.8">
      <c r="A181" s="106">
        <v>613</v>
      </c>
      <c r="B181" s="108" t="s">
        <v>277</v>
      </c>
      <c r="C181" s="102"/>
      <c r="D181" s="102"/>
      <c r="E181" s="102"/>
      <c r="F181" s="102"/>
      <c r="G181" s="102"/>
      <c r="H181" s="102"/>
      <c r="I181" s="102">
        <f t="shared" ref="I181:P181" si="47">I182</f>
        <v>0</v>
      </c>
      <c r="J181" s="102">
        <f t="shared" si="47"/>
        <v>0</v>
      </c>
      <c r="K181" s="102">
        <f t="shared" si="47"/>
        <v>0</v>
      </c>
      <c r="L181" s="102">
        <f t="shared" si="47"/>
        <v>0</v>
      </c>
      <c r="M181" s="102">
        <f t="shared" si="47"/>
        <v>0</v>
      </c>
      <c r="N181" s="102">
        <f t="shared" si="47"/>
        <v>0</v>
      </c>
      <c r="O181" s="102">
        <f t="shared" si="47"/>
        <v>0</v>
      </c>
      <c r="P181" s="102">
        <f t="shared" si="47"/>
        <v>0</v>
      </c>
      <c r="Q181" s="102">
        <f t="shared" si="37"/>
        <v>0</v>
      </c>
      <c r="R181" s="102">
        <f t="shared" si="38"/>
        <v>0</v>
      </c>
    </row>
    <row r="182" spans="1:18" ht="13.8">
      <c r="A182" s="103">
        <v>6131</v>
      </c>
      <c r="B182" s="109" t="s">
        <v>277</v>
      </c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02">
        <f t="shared" si="37"/>
        <v>0</v>
      </c>
      <c r="R182" s="102">
        <f t="shared" si="38"/>
        <v>0</v>
      </c>
    </row>
    <row r="183" spans="1:18" ht="13.8">
      <c r="A183" s="106">
        <v>614</v>
      </c>
      <c r="B183" s="108" t="s">
        <v>278</v>
      </c>
      <c r="C183" s="102"/>
      <c r="D183" s="102"/>
      <c r="E183" s="102"/>
      <c r="F183" s="102"/>
      <c r="G183" s="102"/>
      <c r="H183" s="102"/>
      <c r="I183" s="102">
        <f t="shared" ref="I183:P183" si="48">SUM(I184:I184)</f>
        <v>0</v>
      </c>
      <c r="J183" s="102">
        <f t="shared" si="48"/>
        <v>0</v>
      </c>
      <c r="K183" s="102">
        <f t="shared" si="48"/>
        <v>0</v>
      </c>
      <c r="L183" s="102">
        <f t="shared" si="48"/>
        <v>0</v>
      </c>
      <c r="M183" s="102">
        <f t="shared" si="48"/>
        <v>0</v>
      </c>
      <c r="N183" s="102">
        <f t="shared" si="48"/>
        <v>0</v>
      </c>
      <c r="O183" s="102">
        <f t="shared" si="48"/>
        <v>0</v>
      </c>
      <c r="P183" s="102">
        <f t="shared" si="48"/>
        <v>0</v>
      </c>
      <c r="Q183" s="102">
        <f t="shared" si="37"/>
        <v>0</v>
      </c>
      <c r="R183" s="102">
        <f t="shared" si="38"/>
        <v>0</v>
      </c>
    </row>
    <row r="184" spans="1:18" ht="13.8">
      <c r="A184" s="103">
        <v>6141</v>
      </c>
      <c r="B184" s="109" t="s">
        <v>278</v>
      </c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02">
        <f t="shared" si="37"/>
        <v>0</v>
      </c>
      <c r="R184" s="102">
        <f t="shared" si="38"/>
        <v>0</v>
      </c>
    </row>
    <row r="185" spans="1:18" ht="13.8">
      <c r="A185" s="106">
        <v>621</v>
      </c>
      <c r="B185" s="108" t="s">
        <v>279</v>
      </c>
      <c r="C185" s="102"/>
      <c r="D185" s="102"/>
      <c r="E185" s="102"/>
      <c r="F185" s="102"/>
      <c r="G185" s="102"/>
      <c r="H185" s="102"/>
      <c r="I185" s="102">
        <f t="shared" ref="I185:P185" si="49">SUM(I186:I194)</f>
        <v>0</v>
      </c>
      <c r="J185" s="102">
        <f t="shared" si="49"/>
        <v>0</v>
      </c>
      <c r="K185" s="102">
        <f t="shared" si="49"/>
        <v>0</v>
      </c>
      <c r="L185" s="102">
        <f t="shared" si="49"/>
        <v>0</v>
      </c>
      <c r="M185" s="102">
        <f t="shared" si="49"/>
        <v>0</v>
      </c>
      <c r="N185" s="102">
        <f t="shared" si="49"/>
        <v>0</v>
      </c>
      <c r="O185" s="102">
        <f t="shared" si="49"/>
        <v>0</v>
      </c>
      <c r="P185" s="102">
        <f t="shared" si="49"/>
        <v>0</v>
      </c>
      <c r="Q185" s="102">
        <f t="shared" si="37"/>
        <v>0</v>
      </c>
      <c r="R185" s="102">
        <f t="shared" si="38"/>
        <v>0</v>
      </c>
    </row>
    <row r="186" spans="1:18" ht="13.8">
      <c r="A186" s="103">
        <v>6211</v>
      </c>
      <c r="B186" s="109" t="s">
        <v>280</v>
      </c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02">
        <f t="shared" si="37"/>
        <v>0</v>
      </c>
      <c r="R186" s="102">
        <f t="shared" si="38"/>
        <v>0</v>
      </c>
    </row>
    <row r="187" spans="1:18" ht="13.8">
      <c r="A187" s="103">
        <v>6212</v>
      </c>
      <c r="B187" s="109" t="s">
        <v>281</v>
      </c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02">
        <f t="shared" si="37"/>
        <v>0</v>
      </c>
      <c r="R187" s="102">
        <f t="shared" si="38"/>
        <v>0</v>
      </c>
    </row>
    <row r="188" spans="1:18" ht="13.8">
      <c r="A188" s="103">
        <v>6213</v>
      </c>
      <c r="B188" s="109" t="s">
        <v>282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02">
        <f t="shared" si="37"/>
        <v>0</v>
      </c>
      <c r="R188" s="102">
        <f t="shared" si="38"/>
        <v>0</v>
      </c>
    </row>
    <row r="189" spans="1:18" ht="13.8">
      <c r="A189" s="103">
        <v>6214</v>
      </c>
      <c r="B189" s="109" t="s">
        <v>283</v>
      </c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02">
        <f t="shared" si="37"/>
        <v>0</v>
      </c>
      <c r="R189" s="102">
        <f t="shared" si="38"/>
        <v>0</v>
      </c>
    </row>
    <row r="190" spans="1:18" ht="13.8">
      <c r="A190" s="103">
        <v>6215</v>
      </c>
      <c r="B190" s="109" t="s">
        <v>284</v>
      </c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02">
        <f t="shared" si="37"/>
        <v>0</v>
      </c>
      <c r="R190" s="102">
        <f t="shared" si="38"/>
        <v>0</v>
      </c>
    </row>
    <row r="191" spans="1:18" ht="13.8">
      <c r="A191" s="103">
        <v>6216</v>
      </c>
      <c r="B191" s="109" t="s">
        <v>285</v>
      </c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02">
        <f t="shared" si="37"/>
        <v>0</v>
      </c>
      <c r="R191" s="102">
        <f t="shared" si="38"/>
        <v>0</v>
      </c>
    </row>
    <row r="192" spans="1:18" ht="13.8">
      <c r="A192" s="103">
        <v>6217</v>
      </c>
      <c r="B192" s="109" t="s">
        <v>286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02">
        <f t="shared" si="37"/>
        <v>0</v>
      </c>
      <c r="R192" s="102">
        <f t="shared" si="38"/>
        <v>0</v>
      </c>
    </row>
    <row r="193" spans="1:18" ht="27.6">
      <c r="A193" s="103">
        <v>6218</v>
      </c>
      <c r="B193" s="109" t="s">
        <v>287</v>
      </c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02">
        <f t="shared" si="37"/>
        <v>0</v>
      </c>
      <c r="R193" s="102">
        <f t="shared" si="38"/>
        <v>0</v>
      </c>
    </row>
    <row r="194" spans="1:18" ht="13.8">
      <c r="A194" s="103">
        <v>6219</v>
      </c>
      <c r="B194" s="109" t="s">
        <v>288</v>
      </c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02">
        <f t="shared" si="37"/>
        <v>0</v>
      </c>
      <c r="R194" s="102">
        <f t="shared" si="38"/>
        <v>0</v>
      </c>
    </row>
    <row r="195" spans="1:18" ht="13.8">
      <c r="A195" s="106">
        <v>622</v>
      </c>
      <c r="B195" s="108" t="s">
        <v>289</v>
      </c>
      <c r="C195" s="102"/>
      <c r="D195" s="102"/>
      <c r="E195" s="102"/>
      <c r="F195" s="102"/>
      <c r="G195" s="102"/>
      <c r="H195" s="102"/>
      <c r="I195" s="102">
        <f t="shared" ref="I195:P195" si="50">SUM(I196:I203)</f>
        <v>0</v>
      </c>
      <c r="J195" s="102">
        <f t="shared" si="50"/>
        <v>0</v>
      </c>
      <c r="K195" s="102">
        <f t="shared" si="50"/>
        <v>0</v>
      </c>
      <c r="L195" s="102">
        <f t="shared" si="50"/>
        <v>0</v>
      </c>
      <c r="M195" s="102">
        <f t="shared" si="50"/>
        <v>0</v>
      </c>
      <c r="N195" s="102">
        <f t="shared" si="50"/>
        <v>0</v>
      </c>
      <c r="O195" s="102">
        <f t="shared" si="50"/>
        <v>0</v>
      </c>
      <c r="P195" s="102">
        <f t="shared" si="50"/>
        <v>0</v>
      </c>
      <c r="Q195" s="102">
        <f t="shared" si="37"/>
        <v>0</v>
      </c>
      <c r="R195" s="102">
        <f t="shared" si="38"/>
        <v>0</v>
      </c>
    </row>
    <row r="196" spans="1:18" ht="13.8">
      <c r="A196" s="103">
        <v>6221</v>
      </c>
      <c r="B196" s="109" t="s">
        <v>290</v>
      </c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02">
        <f t="shared" si="37"/>
        <v>0</v>
      </c>
      <c r="R196" s="102">
        <f t="shared" si="38"/>
        <v>0</v>
      </c>
    </row>
    <row r="197" spans="1:18" ht="13.8">
      <c r="A197" s="103">
        <v>6222</v>
      </c>
      <c r="B197" s="109" t="s">
        <v>291</v>
      </c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02">
        <f t="shared" si="37"/>
        <v>0</v>
      </c>
      <c r="R197" s="102">
        <f t="shared" si="38"/>
        <v>0</v>
      </c>
    </row>
    <row r="198" spans="1:18" ht="13.8">
      <c r="A198" s="103">
        <v>6223</v>
      </c>
      <c r="B198" s="109" t="s">
        <v>292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02">
        <f t="shared" si="37"/>
        <v>0</v>
      </c>
      <c r="R198" s="102">
        <f t="shared" si="38"/>
        <v>0</v>
      </c>
    </row>
    <row r="199" spans="1:18" ht="13.8">
      <c r="A199" s="103">
        <v>6224</v>
      </c>
      <c r="B199" s="109" t="s">
        <v>293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02"/>
      <c r="R199" s="102"/>
    </row>
    <row r="200" spans="1:18" ht="13.8">
      <c r="A200" s="103">
        <v>6225</v>
      </c>
      <c r="B200" s="109" t="s">
        <v>294</v>
      </c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02">
        <f t="shared" si="37"/>
        <v>0</v>
      </c>
      <c r="R200" s="102">
        <f t="shared" si="38"/>
        <v>0</v>
      </c>
    </row>
    <row r="201" spans="1:18" ht="13.8">
      <c r="A201" s="103">
        <v>6226</v>
      </c>
      <c r="B201" s="109" t="s">
        <v>295</v>
      </c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02">
        <f t="shared" si="37"/>
        <v>0</v>
      </c>
      <c r="R201" s="102">
        <f t="shared" si="38"/>
        <v>0</v>
      </c>
    </row>
    <row r="202" spans="1:18" ht="13.8">
      <c r="A202" s="103">
        <v>6227</v>
      </c>
      <c r="B202" s="109" t="s">
        <v>296</v>
      </c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02">
        <f t="shared" si="37"/>
        <v>0</v>
      </c>
      <c r="R202" s="102">
        <f t="shared" si="38"/>
        <v>0</v>
      </c>
    </row>
    <row r="203" spans="1:18" ht="13.8">
      <c r="A203" s="103">
        <v>6228</v>
      </c>
      <c r="B203" s="109" t="s">
        <v>297</v>
      </c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02">
        <f t="shared" si="37"/>
        <v>0</v>
      </c>
      <c r="R203" s="102">
        <f t="shared" si="38"/>
        <v>0</v>
      </c>
    </row>
    <row r="204" spans="1:18" ht="41.4">
      <c r="A204" s="106">
        <v>623</v>
      </c>
      <c r="B204" s="108" t="s">
        <v>298</v>
      </c>
      <c r="C204" s="102">
        <f>+C205</f>
        <v>0</v>
      </c>
      <c r="D204" s="102">
        <f t="shared" ref="D204:P204" si="51">+D205</f>
        <v>0</v>
      </c>
      <c r="E204" s="102">
        <f t="shared" si="51"/>
        <v>0</v>
      </c>
      <c r="F204" s="102">
        <f t="shared" si="51"/>
        <v>0</v>
      </c>
      <c r="G204" s="102">
        <f t="shared" si="51"/>
        <v>0</v>
      </c>
      <c r="H204" s="102">
        <f t="shared" si="51"/>
        <v>0</v>
      </c>
      <c r="I204" s="102">
        <f t="shared" si="51"/>
        <v>0</v>
      </c>
      <c r="J204" s="102">
        <f t="shared" si="51"/>
        <v>0</v>
      </c>
      <c r="K204" s="102">
        <f t="shared" si="51"/>
        <v>0</v>
      </c>
      <c r="L204" s="102">
        <f t="shared" si="51"/>
        <v>0</v>
      </c>
      <c r="M204" s="102">
        <f t="shared" si="51"/>
        <v>0</v>
      </c>
      <c r="N204" s="102">
        <f t="shared" si="51"/>
        <v>0</v>
      </c>
      <c r="O204" s="102">
        <f t="shared" si="51"/>
        <v>0</v>
      </c>
      <c r="P204" s="102">
        <f t="shared" si="51"/>
        <v>0</v>
      </c>
      <c r="Q204" s="102">
        <f>+Q205</f>
        <v>0</v>
      </c>
      <c r="R204" s="102">
        <f>+R205</f>
        <v>0</v>
      </c>
    </row>
    <row r="205" spans="1:18" ht="41.4">
      <c r="A205" s="111">
        <v>6231</v>
      </c>
      <c r="B205" s="112" t="s">
        <v>298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13">
        <f>SUM(D205:P205)</f>
        <v>0</v>
      </c>
      <c r="R205" s="113">
        <f>SUM(C205:P205)</f>
        <v>0</v>
      </c>
    </row>
    <row r="206" spans="1:18" ht="13.8">
      <c r="A206" s="114"/>
      <c r="B206" s="115" t="s">
        <v>57</v>
      </c>
      <c r="C206" s="197">
        <f>C150+C106+C63+C60+C52+C43+C37+C29+C23+C21+C16+C14</f>
        <v>16545000</v>
      </c>
      <c r="D206" s="197">
        <f>D150+D106+D63+D52+D43+D37+D29+D21+D16+D14+D10+D8</f>
        <v>1900500</v>
      </c>
      <c r="E206" s="197"/>
      <c r="F206" s="197"/>
      <c r="G206" s="197"/>
      <c r="H206" s="197">
        <f>H63+H60+H52+H43+H37+H29</f>
        <v>3170000</v>
      </c>
      <c r="I206" s="116">
        <f t="shared" ref="I206:P206" si="52">SUM(I8:I205)/2</f>
        <v>0</v>
      </c>
      <c r="J206" s="116">
        <f t="shared" si="52"/>
        <v>0</v>
      </c>
      <c r="K206" s="116">
        <f t="shared" si="52"/>
        <v>0</v>
      </c>
      <c r="L206" s="116">
        <f t="shared" si="52"/>
        <v>0</v>
      </c>
      <c r="M206" s="116">
        <f t="shared" si="52"/>
        <v>0</v>
      </c>
      <c r="N206" s="116">
        <f t="shared" si="52"/>
        <v>0</v>
      </c>
      <c r="O206" s="116">
        <f t="shared" si="52"/>
        <v>0</v>
      </c>
      <c r="P206" s="116">
        <f t="shared" si="52"/>
        <v>0</v>
      </c>
      <c r="Q206" s="102">
        <f>SUM(D206:P206)</f>
        <v>5070500</v>
      </c>
      <c r="R206" s="102">
        <f>SUM(C206:P206)</f>
        <v>21615500</v>
      </c>
    </row>
    <row r="207" spans="1:18">
      <c r="B207" s="198"/>
    </row>
    <row r="208" spans="1:18">
      <c r="B208" s="198"/>
    </row>
    <row r="209" spans="2:8">
      <c r="B209" s="198"/>
      <c r="C209" s="199"/>
      <c r="D209" s="199"/>
      <c r="E209" s="199"/>
    </row>
    <row r="210" spans="2:8">
      <c r="B210" s="198"/>
      <c r="C210" s="199"/>
      <c r="D210" s="199"/>
      <c r="E210" s="199"/>
    </row>
    <row r="211" spans="2:8">
      <c r="B211" s="198"/>
      <c r="C211" s="200"/>
      <c r="D211" s="199"/>
      <c r="E211" s="199"/>
      <c r="H211" s="201"/>
    </row>
    <row r="212" spans="2:8">
      <c r="B212" s="198"/>
      <c r="C212" s="200"/>
      <c r="D212" s="199"/>
      <c r="E212" s="199"/>
    </row>
    <row r="213" spans="2:8">
      <c r="B213" s="198"/>
      <c r="C213" s="199"/>
      <c r="D213" s="199"/>
      <c r="E213" s="199"/>
    </row>
    <row r="214" spans="2:8">
      <c r="B214" s="198"/>
      <c r="C214" s="199"/>
      <c r="D214" s="199"/>
      <c r="E214" s="199"/>
    </row>
    <row r="215" spans="2:8">
      <c r="B215" s="198"/>
      <c r="C215" s="199"/>
      <c r="D215" s="199"/>
      <c r="E215" s="199"/>
    </row>
    <row r="216" spans="2:8">
      <c r="B216" s="198"/>
      <c r="C216" s="199"/>
      <c r="D216" s="199"/>
      <c r="E216" s="199"/>
    </row>
    <row r="217" spans="2:8">
      <c r="B217" s="198"/>
      <c r="C217" s="199"/>
      <c r="D217" s="199"/>
      <c r="E217" s="199"/>
    </row>
    <row r="218" spans="2:8">
      <c r="B218" s="198"/>
      <c r="C218" s="199"/>
      <c r="D218" s="199"/>
      <c r="E218" s="199"/>
    </row>
    <row r="219" spans="2:8">
      <c r="B219" s="198"/>
      <c r="C219" s="199"/>
      <c r="D219" s="199"/>
      <c r="E219" s="199"/>
    </row>
    <row r="220" spans="2:8">
      <c r="B220" s="198"/>
      <c r="C220" s="199"/>
      <c r="D220" s="199"/>
      <c r="E220" s="199"/>
    </row>
    <row r="221" spans="2:8">
      <c r="B221" s="198"/>
      <c r="C221" s="199"/>
      <c r="D221" s="199"/>
      <c r="E221" s="199"/>
    </row>
    <row r="222" spans="2:8">
      <c r="B222" s="198"/>
      <c r="C222" s="199"/>
      <c r="D222" s="199"/>
      <c r="E222" s="199"/>
    </row>
    <row r="223" spans="2:8">
      <c r="B223" s="198"/>
      <c r="C223" s="199"/>
      <c r="D223" s="199"/>
      <c r="E223" s="199"/>
    </row>
    <row r="224" spans="2:8">
      <c r="B224" s="198"/>
      <c r="C224" s="199"/>
      <c r="D224" s="199"/>
      <c r="E224" s="199"/>
    </row>
    <row r="225" spans="2:2">
      <c r="B225" s="198"/>
    </row>
    <row r="226" spans="2:2">
      <c r="B226" s="198"/>
    </row>
    <row r="227" spans="2:2">
      <c r="B227" s="198"/>
    </row>
    <row r="228" spans="2:2">
      <c r="B228" s="198"/>
    </row>
    <row r="229" spans="2:2">
      <c r="B229" s="198"/>
    </row>
    <row r="230" spans="2:2">
      <c r="B230" s="198"/>
    </row>
    <row r="231" spans="2:2">
      <c r="B231" s="198"/>
    </row>
    <row r="232" spans="2:2">
      <c r="B232" s="198"/>
    </row>
    <row r="233" spans="2:2">
      <c r="B233" s="198"/>
    </row>
    <row r="234" spans="2:2">
      <c r="B234" s="198"/>
    </row>
    <row r="235" spans="2:2">
      <c r="B235" s="198"/>
    </row>
    <row r="236" spans="2:2">
      <c r="B236" s="198"/>
    </row>
    <row r="237" spans="2:2">
      <c r="B237" s="198"/>
    </row>
    <row r="238" spans="2:2">
      <c r="B238" s="198"/>
    </row>
    <row r="239" spans="2:2">
      <c r="B239" s="198"/>
    </row>
    <row r="240" spans="2:2">
      <c r="B240" s="198"/>
    </row>
    <row r="241" spans="2:2">
      <c r="B241" s="198"/>
    </row>
    <row r="242" spans="2:2">
      <c r="B242" s="198"/>
    </row>
    <row r="243" spans="2:2">
      <c r="B243" s="198"/>
    </row>
    <row r="244" spans="2:2">
      <c r="B244" s="198"/>
    </row>
    <row r="245" spans="2:2">
      <c r="B245" s="198"/>
    </row>
    <row r="246" spans="2:2">
      <c r="B246" s="198"/>
    </row>
    <row r="247" spans="2:2">
      <c r="B247" s="198"/>
    </row>
    <row r="248" spans="2:2">
      <c r="B248" s="198"/>
    </row>
    <row r="249" spans="2:2">
      <c r="B249" s="198"/>
    </row>
    <row r="250" spans="2:2">
      <c r="B250" s="198"/>
    </row>
    <row r="251" spans="2:2">
      <c r="B251" s="198"/>
    </row>
    <row r="252" spans="2:2">
      <c r="B252" s="198"/>
    </row>
    <row r="253" spans="2:2">
      <c r="B253" s="198"/>
    </row>
    <row r="254" spans="2:2">
      <c r="B254" s="198"/>
    </row>
    <row r="255" spans="2:2">
      <c r="B255" s="198"/>
    </row>
    <row r="256" spans="2:2">
      <c r="B256" s="198"/>
    </row>
    <row r="257" spans="2:2">
      <c r="B257" s="198"/>
    </row>
    <row r="258" spans="2:2">
      <c r="B258" s="198"/>
    </row>
    <row r="259" spans="2:2">
      <c r="B259" s="198"/>
    </row>
    <row r="260" spans="2:2">
      <c r="B260" s="198"/>
    </row>
    <row r="261" spans="2:2">
      <c r="B261" s="198"/>
    </row>
    <row r="262" spans="2:2">
      <c r="B262" s="198"/>
    </row>
    <row r="263" spans="2:2">
      <c r="B263" s="198"/>
    </row>
    <row r="264" spans="2:2">
      <c r="B264" s="198"/>
    </row>
    <row r="265" spans="2:2">
      <c r="B265" s="198"/>
    </row>
    <row r="266" spans="2:2">
      <c r="B266" s="198"/>
    </row>
    <row r="267" spans="2:2">
      <c r="B267" s="198"/>
    </row>
    <row r="268" spans="2:2">
      <c r="B268" s="198"/>
    </row>
    <row r="269" spans="2:2">
      <c r="B269" s="198"/>
    </row>
    <row r="270" spans="2:2">
      <c r="B270" s="198"/>
    </row>
    <row r="271" spans="2:2">
      <c r="B271" s="198"/>
    </row>
    <row r="272" spans="2:2">
      <c r="B272" s="198"/>
    </row>
    <row r="273" spans="2:2">
      <c r="B273" s="198"/>
    </row>
    <row r="274" spans="2:2">
      <c r="B274" s="198"/>
    </row>
    <row r="275" spans="2:2">
      <c r="B275" s="198"/>
    </row>
    <row r="276" spans="2:2">
      <c r="B276" s="198"/>
    </row>
    <row r="277" spans="2:2">
      <c r="B277" s="198"/>
    </row>
    <row r="278" spans="2:2">
      <c r="B278" s="198"/>
    </row>
    <row r="279" spans="2:2">
      <c r="B279" s="198"/>
    </row>
    <row r="280" spans="2:2">
      <c r="B280" s="198"/>
    </row>
    <row r="281" spans="2:2">
      <c r="B281" s="198"/>
    </row>
    <row r="282" spans="2:2">
      <c r="B282" s="198"/>
    </row>
    <row r="283" spans="2:2">
      <c r="B283" s="198"/>
    </row>
    <row r="284" spans="2:2">
      <c r="B284" s="198"/>
    </row>
    <row r="285" spans="2:2">
      <c r="B285" s="198"/>
    </row>
    <row r="286" spans="2:2">
      <c r="B286" s="198"/>
    </row>
    <row r="287" spans="2:2">
      <c r="B287" s="198"/>
    </row>
    <row r="288" spans="2:2">
      <c r="B288" s="198"/>
    </row>
    <row r="289" spans="2:2">
      <c r="B289" s="198"/>
    </row>
    <row r="290" spans="2:2">
      <c r="B290" s="198"/>
    </row>
    <row r="291" spans="2:2">
      <c r="B291" s="198"/>
    </row>
    <row r="292" spans="2:2">
      <c r="B292" s="198"/>
    </row>
    <row r="293" spans="2:2">
      <c r="B293" s="198"/>
    </row>
    <row r="294" spans="2:2">
      <c r="B294" s="198"/>
    </row>
    <row r="295" spans="2:2">
      <c r="B295" s="198"/>
    </row>
    <row r="296" spans="2:2">
      <c r="B296" s="198"/>
    </row>
    <row r="297" spans="2:2">
      <c r="B297" s="198"/>
    </row>
    <row r="298" spans="2:2">
      <c r="B298" s="198"/>
    </row>
    <row r="299" spans="2:2">
      <c r="B299" s="198"/>
    </row>
    <row r="300" spans="2:2">
      <c r="B300" s="198"/>
    </row>
    <row r="301" spans="2:2">
      <c r="B301" s="198"/>
    </row>
    <row r="302" spans="2:2">
      <c r="B302" s="198"/>
    </row>
    <row r="303" spans="2:2">
      <c r="B303" s="198"/>
    </row>
    <row r="304" spans="2:2">
      <c r="B304" s="198"/>
    </row>
    <row r="305" spans="2:2">
      <c r="B305" s="198"/>
    </row>
    <row r="306" spans="2:2">
      <c r="B306" s="198"/>
    </row>
    <row r="307" spans="2:2">
      <c r="B307" s="198"/>
    </row>
  </sheetData>
  <sheetProtection algorithmName="SHA-512" hashValue="/TDOrrl6RlAiBRpuR5Xiujrrurmaa+ftyOVikJaOuuwx8p6Gy3WgAoTufM8XaoiRO5/BbicsPACPbowKiJu47w==" saltValue="6aSP/3BexOqOpqYn8KdCWQ==" spinCount="100000" sheet="1" objects="1" scenarios="1"/>
  <mergeCells count="5">
    <mergeCell ref="A2:B2"/>
    <mergeCell ref="C2:G2"/>
    <mergeCell ref="A3:B3"/>
    <mergeCell ref="C3:G3"/>
    <mergeCell ref="A4:B4"/>
  </mergeCells>
  <dataValidations count="2"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 D206:H206">
      <formula1>0</formula1>
    </dataValidation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C4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3.2"/>
  <cols>
    <col min="1" max="9" width="8.88671875" style="118"/>
    <col min="10" max="10" width="14.88671875" style="118" customWidth="1"/>
    <col min="11" max="11" width="12.5546875" style="118" customWidth="1"/>
    <col min="12" max="12" width="20.88671875" style="118" customWidth="1"/>
    <col min="13" max="16384" width="8.88671875" style="118"/>
  </cols>
  <sheetData>
    <row r="1" spans="1:12" ht="14.4">
      <c r="A1" s="117" t="s">
        <v>299</v>
      </c>
      <c r="B1" s="117"/>
      <c r="C1" s="117"/>
      <c r="D1" s="117"/>
      <c r="E1" s="117"/>
      <c r="F1" s="117"/>
      <c r="G1" s="117"/>
    </row>
    <row r="2" spans="1:12" ht="14.4">
      <c r="A2" s="119"/>
      <c r="B2" s="119"/>
      <c r="C2" s="119"/>
      <c r="D2" s="119"/>
      <c r="E2" s="119"/>
      <c r="F2" s="119"/>
      <c r="G2" s="119"/>
    </row>
    <row r="3" spans="1:12" ht="13.8" thickBot="1">
      <c r="A3" s="118" t="s">
        <v>102</v>
      </c>
    </row>
    <row r="4" spans="1:12">
      <c r="A4" s="120" t="s">
        <v>300</v>
      </c>
      <c r="B4" s="121"/>
      <c r="C4" s="121"/>
      <c r="D4" s="121"/>
      <c r="E4" s="169" t="s">
        <v>301</v>
      </c>
      <c r="F4" s="169"/>
      <c r="G4" s="169"/>
      <c r="H4" s="169"/>
      <c r="I4" s="169"/>
      <c r="J4" s="170"/>
    </row>
    <row r="5" spans="1:12" ht="13.8" thickBot="1">
      <c r="A5" s="122" t="s">
        <v>302</v>
      </c>
      <c r="B5" s="123"/>
      <c r="C5" s="123"/>
      <c r="D5" s="123"/>
      <c r="E5" s="171" t="s">
        <v>303</v>
      </c>
      <c r="F5" s="171"/>
      <c r="G5" s="171"/>
      <c r="H5" s="171"/>
      <c r="I5" s="171"/>
      <c r="J5" s="172"/>
    </row>
    <row r="7" spans="1:12" ht="13.8" thickBot="1">
      <c r="K7" s="118" t="s">
        <v>304</v>
      </c>
    </row>
    <row r="8" spans="1:12" ht="69">
      <c r="A8" s="124" t="s">
        <v>305</v>
      </c>
      <c r="B8" s="125" t="s">
        <v>306</v>
      </c>
      <c r="C8" s="125" t="s">
        <v>307</v>
      </c>
      <c r="D8" s="125" t="s">
        <v>308</v>
      </c>
      <c r="E8" s="173" t="s">
        <v>309</v>
      </c>
      <c r="F8" s="174"/>
      <c r="G8" s="173" t="s">
        <v>310</v>
      </c>
      <c r="H8" s="175"/>
      <c r="I8" s="175"/>
      <c r="J8" s="174"/>
      <c r="K8" s="125" t="s">
        <v>311</v>
      </c>
      <c r="L8" s="126" t="s">
        <v>312</v>
      </c>
    </row>
    <row r="9" spans="1:12">
      <c r="A9" s="127">
        <v>1</v>
      </c>
      <c r="B9" s="128">
        <v>2</v>
      </c>
      <c r="C9" s="128">
        <v>3</v>
      </c>
      <c r="D9" s="128">
        <v>4</v>
      </c>
      <c r="E9" s="176">
        <v>5</v>
      </c>
      <c r="F9" s="177"/>
      <c r="G9" s="176">
        <v>6</v>
      </c>
      <c r="H9" s="178"/>
      <c r="I9" s="178"/>
      <c r="J9" s="177"/>
      <c r="K9" s="128">
        <v>7</v>
      </c>
      <c r="L9" s="129">
        <v>8</v>
      </c>
    </row>
    <row r="10" spans="1:12">
      <c r="A10" s="130">
        <v>1</v>
      </c>
      <c r="B10" s="131">
        <v>742121</v>
      </c>
      <c r="C10" s="132" t="s">
        <v>313</v>
      </c>
      <c r="D10" s="131">
        <v>4</v>
      </c>
      <c r="E10" s="161" t="s">
        <v>314</v>
      </c>
      <c r="F10" s="163"/>
      <c r="G10" s="161" t="s">
        <v>315</v>
      </c>
      <c r="H10" s="162"/>
      <c r="I10" s="162"/>
      <c r="J10" s="163"/>
      <c r="K10" s="133" t="s">
        <v>316</v>
      </c>
      <c r="L10" s="133" t="str">
        <f>K10</f>
        <v>2.000.000</v>
      </c>
    </row>
    <row r="11" spans="1:12">
      <c r="A11" s="134"/>
      <c r="B11" s="135"/>
      <c r="C11" s="136"/>
      <c r="D11" s="136"/>
      <c r="E11" s="164"/>
      <c r="F11" s="165"/>
      <c r="G11" s="166" t="s">
        <v>317</v>
      </c>
      <c r="H11" s="167"/>
      <c r="I11" s="167"/>
      <c r="J11" s="168"/>
      <c r="K11" s="137"/>
      <c r="L11" s="137"/>
    </row>
    <row r="12" spans="1:12">
      <c r="A12" s="130">
        <v>2</v>
      </c>
      <c r="B12" s="131">
        <v>744121</v>
      </c>
      <c r="C12" s="132" t="s">
        <v>318</v>
      </c>
      <c r="D12" s="138">
        <v>8</v>
      </c>
      <c r="E12" s="161" t="s">
        <v>319</v>
      </c>
      <c r="F12" s="163"/>
      <c r="G12" s="161" t="s">
        <v>320</v>
      </c>
      <c r="H12" s="162"/>
      <c r="I12" s="162"/>
      <c r="J12" s="163"/>
      <c r="K12" s="133" t="s">
        <v>321</v>
      </c>
      <c r="L12" s="133" t="s">
        <v>322</v>
      </c>
    </row>
    <row r="13" spans="1:12">
      <c r="A13" s="139"/>
      <c r="B13" s="140"/>
      <c r="C13" s="141" t="s">
        <v>323</v>
      </c>
      <c r="D13" s="141"/>
      <c r="E13" s="158" t="s">
        <v>324</v>
      </c>
      <c r="F13" s="159"/>
      <c r="G13" s="158"/>
      <c r="H13" s="160"/>
      <c r="I13" s="160"/>
      <c r="J13" s="159"/>
      <c r="K13" s="142"/>
      <c r="L13" s="143"/>
    </row>
    <row r="14" spans="1:12">
      <c r="A14" s="139">
        <v>3</v>
      </c>
      <c r="B14" s="140">
        <v>742378</v>
      </c>
      <c r="C14" s="141" t="s">
        <v>325</v>
      </c>
      <c r="D14" s="140">
        <v>16</v>
      </c>
      <c r="E14" s="158" t="s">
        <v>326</v>
      </c>
      <c r="F14" s="159"/>
      <c r="G14" s="161" t="s">
        <v>320</v>
      </c>
      <c r="H14" s="162"/>
      <c r="I14" s="162"/>
      <c r="J14" s="163"/>
      <c r="K14" s="144" t="s">
        <v>327</v>
      </c>
      <c r="L14" s="144" t="str">
        <f>K14</f>
        <v>1.500.000</v>
      </c>
    </row>
    <row r="15" spans="1:12">
      <c r="A15" s="145">
        <f>A14+1</f>
        <v>4</v>
      </c>
      <c r="B15" s="146"/>
      <c r="C15" s="146"/>
      <c r="D15" s="146"/>
      <c r="E15" s="155"/>
      <c r="F15" s="156"/>
      <c r="G15" s="155"/>
      <c r="H15" s="157"/>
      <c r="I15" s="157"/>
      <c r="J15" s="156"/>
      <c r="K15" s="146"/>
      <c r="L15" s="147">
        <f t="shared" ref="L15:L29" si="0">SUM(K15:K15)</f>
        <v>0</v>
      </c>
    </row>
    <row r="16" spans="1:12">
      <c r="A16" s="145">
        <f t="shared" ref="A16:A29" si="1">A15+1</f>
        <v>5</v>
      </c>
      <c r="B16" s="146"/>
      <c r="C16" s="146"/>
      <c r="D16" s="146"/>
      <c r="E16" s="155"/>
      <c r="F16" s="156"/>
      <c r="G16" s="155"/>
      <c r="H16" s="157"/>
      <c r="I16" s="157"/>
      <c r="J16" s="156"/>
      <c r="K16" s="146"/>
      <c r="L16" s="147">
        <f t="shared" si="0"/>
        <v>0</v>
      </c>
    </row>
    <row r="17" spans="1:12">
      <c r="A17" s="145">
        <f t="shared" si="1"/>
        <v>6</v>
      </c>
      <c r="B17" s="146"/>
      <c r="C17" s="146"/>
      <c r="D17" s="146"/>
      <c r="E17" s="155"/>
      <c r="F17" s="156"/>
      <c r="G17" s="155"/>
      <c r="H17" s="157"/>
      <c r="I17" s="157"/>
      <c r="J17" s="156"/>
      <c r="K17" s="146"/>
      <c r="L17" s="147">
        <f t="shared" si="0"/>
        <v>0</v>
      </c>
    </row>
    <row r="18" spans="1:12">
      <c r="A18" s="145">
        <f t="shared" si="1"/>
        <v>7</v>
      </c>
      <c r="B18" s="146"/>
      <c r="C18" s="146"/>
      <c r="D18" s="146"/>
      <c r="E18" s="155"/>
      <c r="F18" s="156"/>
      <c r="G18" s="155"/>
      <c r="H18" s="157"/>
      <c r="I18" s="157"/>
      <c r="J18" s="156"/>
      <c r="K18" s="146"/>
      <c r="L18" s="147">
        <f t="shared" si="0"/>
        <v>0</v>
      </c>
    </row>
    <row r="19" spans="1:12">
      <c r="A19" s="145">
        <f t="shared" si="1"/>
        <v>8</v>
      </c>
      <c r="B19" s="146"/>
      <c r="C19" s="146"/>
      <c r="D19" s="146"/>
      <c r="E19" s="155"/>
      <c r="F19" s="156"/>
      <c r="G19" s="155"/>
      <c r="H19" s="157"/>
      <c r="I19" s="157"/>
      <c r="J19" s="156"/>
      <c r="K19" s="146"/>
      <c r="L19" s="147">
        <f t="shared" si="0"/>
        <v>0</v>
      </c>
    </row>
    <row r="20" spans="1:12">
      <c r="A20" s="145">
        <f t="shared" si="1"/>
        <v>9</v>
      </c>
      <c r="B20" s="146"/>
      <c r="C20" s="146"/>
      <c r="D20" s="146"/>
      <c r="E20" s="155"/>
      <c r="F20" s="156"/>
      <c r="G20" s="155"/>
      <c r="H20" s="157"/>
      <c r="I20" s="157"/>
      <c r="J20" s="156"/>
      <c r="K20" s="146"/>
      <c r="L20" s="147">
        <f t="shared" si="0"/>
        <v>0</v>
      </c>
    </row>
    <row r="21" spans="1:12">
      <c r="A21" s="145">
        <f t="shared" si="1"/>
        <v>10</v>
      </c>
      <c r="B21" s="146"/>
      <c r="C21" s="146"/>
      <c r="D21" s="146"/>
      <c r="E21" s="155"/>
      <c r="F21" s="156"/>
      <c r="G21" s="155"/>
      <c r="H21" s="157"/>
      <c r="I21" s="157"/>
      <c r="J21" s="156"/>
      <c r="K21" s="146"/>
      <c r="L21" s="147">
        <f t="shared" si="0"/>
        <v>0</v>
      </c>
    </row>
    <row r="22" spans="1:12">
      <c r="A22" s="145">
        <f t="shared" si="1"/>
        <v>11</v>
      </c>
      <c r="B22" s="146"/>
      <c r="C22" s="146"/>
      <c r="D22" s="146"/>
      <c r="E22" s="155"/>
      <c r="F22" s="156"/>
      <c r="G22" s="155"/>
      <c r="H22" s="157"/>
      <c r="I22" s="157"/>
      <c r="J22" s="156"/>
      <c r="K22" s="146"/>
      <c r="L22" s="147">
        <f t="shared" si="0"/>
        <v>0</v>
      </c>
    </row>
    <row r="23" spans="1:12">
      <c r="A23" s="145">
        <f t="shared" si="1"/>
        <v>12</v>
      </c>
      <c r="B23" s="146"/>
      <c r="C23" s="146"/>
      <c r="D23" s="146"/>
      <c r="E23" s="155"/>
      <c r="F23" s="156"/>
      <c r="G23" s="155"/>
      <c r="H23" s="157"/>
      <c r="I23" s="157"/>
      <c r="J23" s="156"/>
      <c r="K23" s="146"/>
      <c r="L23" s="147">
        <f t="shared" si="0"/>
        <v>0</v>
      </c>
    </row>
    <row r="24" spans="1:12">
      <c r="A24" s="145">
        <f t="shared" si="1"/>
        <v>13</v>
      </c>
      <c r="B24" s="146"/>
      <c r="C24" s="146"/>
      <c r="D24" s="146"/>
      <c r="E24" s="155"/>
      <c r="F24" s="156"/>
      <c r="G24" s="155"/>
      <c r="H24" s="157"/>
      <c r="I24" s="157"/>
      <c r="J24" s="156"/>
      <c r="K24" s="146"/>
      <c r="L24" s="147">
        <f t="shared" si="0"/>
        <v>0</v>
      </c>
    </row>
    <row r="25" spans="1:12">
      <c r="A25" s="145">
        <f t="shared" si="1"/>
        <v>14</v>
      </c>
      <c r="B25" s="146"/>
      <c r="C25" s="146"/>
      <c r="D25" s="146"/>
      <c r="E25" s="155"/>
      <c r="F25" s="156"/>
      <c r="G25" s="155"/>
      <c r="H25" s="157"/>
      <c r="I25" s="157"/>
      <c r="J25" s="156"/>
      <c r="K25" s="146"/>
      <c r="L25" s="147">
        <f t="shared" si="0"/>
        <v>0</v>
      </c>
    </row>
    <row r="26" spans="1:12">
      <c r="A26" s="145">
        <f t="shared" si="1"/>
        <v>15</v>
      </c>
      <c r="B26" s="146"/>
      <c r="C26" s="146"/>
      <c r="D26" s="146"/>
      <c r="E26" s="155"/>
      <c r="F26" s="156"/>
      <c r="G26" s="155"/>
      <c r="H26" s="157"/>
      <c r="I26" s="157"/>
      <c r="J26" s="156"/>
      <c r="K26" s="146"/>
      <c r="L26" s="147">
        <f t="shared" si="0"/>
        <v>0</v>
      </c>
    </row>
    <row r="27" spans="1:12">
      <c r="A27" s="145">
        <f t="shared" si="1"/>
        <v>16</v>
      </c>
      <c r="B27" s="146"/>
      <c r="C27" s="146"/>
      <c r="D27" s="146"/>
      <c r="E27" s="155"/>
      <c r="F27" s="156"/>
      <c r="G27" s="155"/>
      <c r="H27" s="157"/>
      <c r="I27" s="157"/>
      <c r="J27" s="156"/>
      <c r="K27" s="146"/>
      <c r="L27" s="147">
        <f t="shared" si="0"/>
        <v>0</v>
      </c>
    </row>
    <row r="28" spans="1:12">
      <c r="A28" s="145">
        <f t="shared" si="1"/>
        <v>17</v>
      </c>
      <c r="B28" s="146"/>
      <c r="C28" s="146"/>
      <c r="D28" s="146"/>
      <c r="E28" s="155"/>
      <c r="F28" s="156"/>
      <c r="G28" s="155"/>
      <c r="H28" s="157"/>
      <c r="I28" s="157"/>
      <c r="J28" s="156"/>
      <c r="K28" s="146"/>
      <c r="L28" s="147">
        <f t="shared" si="0"/>
        <v>0</v>
      </c>
    </row>
    <row r="29" spans="1:12">
      <c r="A29" s="145">
        <f t="shared" si="1"/>
        <v>18</v>
      </c>
      <c r="B29" s="146"/>
      <c r="C29" s="146"/>
      <c r="D29" s="146"/>
      <c r="E29" s="155"/>
      <c r="F29" s="156"/>
      <c r="G29" s="155"/>
      <c r="H29" s="157"/>
      <c r="I29" s="157"/>
      <c r="J29" s="156"/>
      <c r="K29" s="146"/>
      <c r="L29" s="147">
        <f t="shared" si="0"/>
        <v>0</v>
      </c>
    </row>
  </sheetData>
  <sheetProtection algorithmName="SHA-512" hashValue="SemTb6Q9Bqo74zgPohLCpem8AldApXnZekwAhaz1pTvMAfLfrA/SLlK/26F+6pRoY9HfSY3XVQ/B/2Xiu/3E5g==" saltValue="xHM4fXXmGHYnVbgcpLGcsQ==" spinCount="100000" sheet="1" objects="1" scenarios="1"/>
  <mergeCells count="46">
    <mergeCell ref="E4:J4"/>
    <mergeCell ref="E5:J5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8:F28"/>
    <mergeCell ref="G28:J28"/>
    <mergeCell ref="E29:F29"/>
    <mergeCell ref="G29:J29"/>
    <mergeCell ref="E25:F25"/>
    <mergeCell ref="G25:J25"/>
    <mergeCell ref="E26:F26"/>
    <mergeCell ref="G26:J26"/>
    <mergeCell ref="E27:F27"/>
    <mergeCell ref="G27:J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Zahtev za oss-srednje</vt:lpstr>
      <vt:lpstr>šifre</vt:lpstr>
      <vt:lpstr>v-baza</vt:lpstr>
      <vt:lpstr>za prenos</vt:lpstr>
      <vt:lpstr>pivot</vt:lpstr>
      <vt:lpstr>Zahtev za oss-osnovno</vt:lpstr>
      <vt:lpstr>Zahtev za tek.izdatke-osnovno</vt:lpstr>
      <vt:lpstr>Zahtev za tek.izdatke-srednje</vt:lpstr>
      <vt:lpstr>Ostali prihodi-osnovno</vt:lpstr>
      <vt:lpstr>Ostali prihodi-srednje</vt:lpstr>
      <vt:lpstr>'Zahtev za oss-srednje'!Print_Titles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Aleksandra Karalić</cp:lastModifiedBy>
  <cp:lastPrinted>2021-03-19T11:15:02Z</cp:lastPrinted>
  <dcterms:created xsi:type="dcterms:W3CDTF">2008-06-01T14:55:21Z</dcterms:created>
  <dcterms:modified xsi:type="dcterms:W3CDTF">2021-03-19T11:22:44Z</dcterms:modified>
</cp:coreProperties>
</file>